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lina\Desktop\"/>
    </mc:Choice>
  </mc:AlternateContent>
  <bookViews>
    <workbookView xWindow="0" yWindow="0" windowWidth="25200" windowHeight="11370"/>
  </bookViews>
  <sheets>
    <sheet name="Sheet1" sheetId="1" r:id="rId1"/>
  </sheets>
  <externalReferences>
    <externalReference r:id="rId2"/>
  </externalReferences>
  <definedNames>
    <definedName name="_xlnm.Print_Area" localSheetId="0">Sheet1!$A$1:$AC$81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6" i="1" l="1"/>
  <c r="R69" i="1"/>
  <c r="R71" i="1" s="1"/>
  <c r="AB19" i="1"/>
  <c r="AB18" i="1"/>
  <c r="AB17" i="1"/>
  <c r="AB16" i="1"/>
  <c r="P20" i="1"/>
  <c r="N19" i="1"/>
  <c r="P19" i="1" s="1"/>
  <c r="R19" i="1" s="1"/>
  <c r="T19" i="1" s="1"/>
  <c r="V19" i="1" s="1"/>
  <c r="X19" i="1" s="1"/>
  <c r="Z19" i="1" s="1"/>
  <c r="P18" i="1"/>
  <c r="R18" i="1" s="1"/>
  <c r="T18" i="1" s="1"/>
  <c r="V18" i="1" s="1"/>
  <c r="X18" i="1" s="1"/>
  <c r="Z18" i="1" s="1"/>
  <c r="N18" i="1"/>
  <c r="N17" i="1"/>
  <c r="P17" i="1" s="1"/>
  <c r="R17" i="1" s="1"/>
  <c r="T17" i="1" s="1"/>
  <c r="V17" i="1" s="1"/>
  <c r="X17" i="1" s="1"/>
  <c r="Z17" i="1" s="1"/>
  <c r="N16" i="1"/>
  <c r="P16" i="1" s="1"/>
  <c r="N36" i="1"/>
  <c r="N43" i="1"/>
  <c r="P43" i="1" s="1"/>
  <c r="R43" i="1" s="1"/>
  <c r="T43" i="1" s="1"/>
  <c r="V43" i="1" s="1"/>
  <c r="X43" i="1" s="1"/>
  <c r="Z43" i="1" s="1"/>
  <c r="AB43" i="1" s="1"/>
  <c r="N42" i="1"/>
  <c r="P42" i="1" s="1"/>
  <c r="R42" i="1" s="1"/>
  <c r="T42" i="1" s="1"/>
  <c r="V42" i="1" s="1"/>
  <c r="X42" i="1" s="1"/>
  <c r="Z42" i="1" s="1"/>
  <c r="AB42" i="1" s="1"/>
  <c r="N41" i="1"/>
  <c r="P41" i="1" s="1"/>
  <c r="R41" i="1" s="1"/>
  <c r="T41" i="1" s="1"/>
  <c r="V41" i="1" s="1"/>
  <c r="X41" i="1" s="1"/>
  <c r="Z41" i="1" s="1"/>
  <c r="AB41" i="1" s="1"/>
  <c r="N40" i="1"/>
  <c r="P40" i="1" s="1"/>
  <c r="R40" i="1" s="1"/>
  <c r="T40" i="1" s="1"/>
  <c r="V40" i="1" s="1"/>
  <c r="X40" i="1" s="1"/>
  <c r="Z40" i="1" s="1"/>
  <c r="AB40" i="1" s="1"/>
  <c r="N39" i="1"/>
  <c r="P39" i="1" s="1"/>
  <c r="R39" i="1" s="1"/>
  <c r="T39" i="1" s="1"/>
  <c r="V39" i="1" s="1"/>
  <c r="X39" i="1" s="1"/>
  <c r="Z39" i="1" s="1"/>
  <c r="AB39" i="1" s="1"/>
  <c r="AD39" i="1" s="1"/>
  <c r="AB12" i="1"/>
  <c r="AB11" i="1"/>
  <c r="Z12" i="1"/>
  <c r="Z11" i="1"/>
  <c r="X12" i="1"/>
  <c r="X11" i="1"/>
  <c r="V12" i="1"/>
  <c r="V11" i="1"/>
  <c r="T12" i="1"/>
  <c r="T11" i="1"/>
  <c r="R12" i="1"/>
  <c r="R11" i="1"/>
  <c r="P12" i="1"/>
  <c r="P11" i="1"/>
  <c r="N12" i="1"/>
  <c r="N11" i="1"/>
  <c r="F74" i="1"/>
  <c r="L71" i="1"/>
  <c r="J71" i="1"/>
  <c r="H71" i="1"/>
  <c r="F71" i="1"/>
  <c r="T70" i="1"/>
  <c r="V70" i="1" s="1"/>
  <c r="X70" i="1" s="1"/>
  <c r="Z70" i="1" s="1"/>
  <c r="AB70" i="1" s="1"/>
  <c r="AD70" i="1" s="1"/>
  <c r="AF70" i="1" s="1"/>
  <c r="R70" i="1"/>
  <c r="N69" i="1"/>
  <c r="N71" i="1" s="1"/>
  <c r="L65" i="1"/>
  <c r="J65" i="1"/>
  <c r="H65" i="1"/>
  <c r="F65" i="1"/>
  <c r="C65" i="1"/>
  <c r="W64" i="1"/>
  <c r="Y64" i="1" s="1"/>
  <c r="AA64" i="1" s="1"/>
  <c r="L64" i="1"/>
  <c r="N64" i="1" s="1"/>
  <c r="P64" i="1" s="1"/>
  <c r="R64" i="1" s="1"/>
  <c r="T64" i="1" s="1"/>
  <c r="V64" i="1" s="1"/>
  <c r="X64" i="1" s="1"/>
  <c r="Z64" i="1" s="1"/>
  <c r="AB64" i="1" s="1"/>
  <c r="J64" i="1"/>
  <c r="H64" i="1"/>
  <c r="F64" i="1"/>
  <c r="C64" i="1"/>
  <c r="W63" i="1"/>
  <c r="Y63" i="1" s="1"/>
  <c r="AA63" i="1" s="1"/>
  <c r="P63" i="1"/>
  <c r="R63" i="1" s="1"/>
  <c r="T63" i="1" s="1"/>
  <c r="V63" i="1" s="1"/>
  <c r="X63" i="1" s="1"/>
  <c r="Z63" i="1" s="1"/>
  <c r="AB63" i="1" s="1"/>
  <c r="L63" i="1"/>
  <c r="N63" i="1" s="1"/>
  <c r="J63" i="1"/>
  <c r="H63" i="1"/>
  <c r="F63" i="1"/>
  <c r="C63" i="1"/>
  <c r="W62" i="1"/>
  <c r="Y62" i="1" s="1"/>
  <c r="AA62" i="1" s="1"/>
  <c r="N62" i="1"/>
  <c r="P62" i="1" s="1"/>
  <c r="R62" i="1" s="1"/>
  <c r="T62" i="1" s="1"/>
  <c r="V62" i="1" s="1"/>
  <c r="X62" i="1" s="1"/>
  <c r="Z62" i="1" s="1"/>
  <c r="AB62" i="1" s="1"/>
  <c r="L62" i="1"/>
  <c r="J62" i="1"/>
  <c r="H62" i="1"/>
  <c r="F62" i="1"/>
  <c r="C62" i="1"/>
  <c r="W61" i="1"/>
  <c r="Y61" i="1" s="1"/>
  <c r="AA61" i="1" s="1"/>
  <c r="L61" i="1"/>
  <c r="N61" i="1" s="1"/>
  <c r="P61" i="1" s="1"/>
  <c r="R61" i="1" s="1"/>
  <c r="T61" i="1" s="1"/>
  <c r="V61" i="1" s="1"/>
  <c r="X61" i="1" s="1"/>
  <c r="Z61" i="1" s="1"/>
  <c r="AB61" i="1" s="1"/>
  <c r="J61" i="1"/>
  <c r="H61" i="1"/>
  <c r="F61" i="1"/>
  <c r="C61" i="1"/>
  <c r="L60" i="1"/>
  <c r="N60" i="1" s="1"/>
  <c r="P60" i="1" s="1"/>
  <c r="R60" i="1" s="1"/>
  <c r="T60" i="1" s="1"/>
  <c r="V60" i="1" s="1"/>
  <c r="X60" i="1" s="1"/>
  <c r="Z60" i="1" s="1"/>
  <c r="AB60" i="1" s="1"/>
  <c r="AD60" i="1" s="1"/>
  <c r="AF60" i="1" s="1"/>
  <c r="J60" i="1"/>
  <c r="H60" i="1"/>
  <c r="F60" i="1"/>
  <c r="C60" i="1"/>
  <c r="P59" i="1"/>
  <c r="R59" i="1" s="1"/>
  <c r="T59" i="1" s="1"/>
  <c r="V59" i="1" s="1"/>
  <c r="X59" i="1" s="1"/>
  <c r="Z59" i="1" s="1"/>
  <c r="AB59" i="1" s="1"/>
  <c r="AD59" i="1" s="1"/>
  <c r="AF59" i="1" s="1"/>
  <c r="L59" i="1"/>
  <c r="N59" i="1" s="1"/>
  <c r="J59" i="1"/>
  <c r="H59" i="1"/>
  <c r="F59" i="1"/>
  <c r="C59" i="1"/>
  <c r="N58" i="1"/>
  <c r="P58" i="1" s="1"/>
  <c r="R58" i="1" s="1"/>
  <c r="T58" i="1" s="1"/>
  <c r="V58" i="1" s="1"/>
  <c r="X58" i="1" s="1"/>
  <c r="Z58" i="1" s="1"/>
  <c r="AB58" i="1" s="1"/>
  <c r="AD58" i="1" s="1"/>
  <c r="AF58" i="1" s="1"/>
  <c r="L58" i="1"/>
  <c r="J58" i="1"/>
  <c r="H58" i="1"/>
  <c r="F58" i="1"/>
  <c r="C58" i="1"/>
  <c r="P57" i="1"/>
  <c r="R57" i="1" s="1"/>
  <c r="T57" i="1" s="1"/>
  <c r="V57" i="1" s="1"/>
  <c r="X57" i="1" s="1"/>
  <c r="Z57" i="1" s="1"/>
  <c r="AB57" i="1" s="1"/>
  <c r="AD57" i="1" s="1"/>
  <c r="AF57" i="1" s="1"/>
  <c r="L57" i="1"/>
  <c r="N57" i="1" s="1"/>
  <c r="J57" i="1"/>
  <c r="H57" i="1"/>
  <c r="F57" i="1"/>
  <c r="C57" i="1"/>
  <c r="T56" i="1"/>
  <c r="V56" i="1" s="1"/>
  <c r="X56" i="1" s="1"/>
  <c r="Z56" i="1" s="1"/>
  <c r="AB56" i="1" s="1"/>
  <c r="AD56" i="1" s="1"/>
  <c r="AF56" i="1" s="1"/>
  <c r="N56" i="1"/>
  <c r="P56" i="1" s="1"/>
  <c r="R56" i="1" s="1"/>
  <c r="L56" i="1"/>
  <c r="J56" i="1"/>
  <c r="H56" i="1"/>
  <c r="F56" i="1"/>
  <c r="C56" i="1"/>
  <c r="N55" i="1"/>
  <c r="P55" i="1" s="1"/>
  <c r="R55" i="1" s="1"/>
  <c r="T55" i="1" s="1"/>
  <c r="V55" i="1" s="1"/>
  <c r="X55" i="1" s="1"/>
  <c r="Z55" i="1" s="1"/>
  <c r="AB55" i="1" s="1"/>
  <c r="AD55" i="1" s="1"/>
  <c r="AF55" i="1" s="1"/>
  <c r="L55" i="1"/>
  <c r="J55" i="1"/>
  <c r="H55" i="1"/>
  <c r="F55" i="1"/>
  <c r="C55" i="1"/>
  <c r="L54" i="1"/>
  <c r="N54" i="1" s="1"/>
  <c r="P54" i="1" s="1"/>
  <c r="R54" i="1" s="1"/>
  <c r="T54" i="1" s="1"/>
  <c r="V54" i="1" s="1"/>
  <c r="X54" i="1" s="1"/>
  <c r="Z54" i="1" s="1"/>
  <c r="AB54" i="1" s="1"/>
  <c r="AD54" i="1" s="1"/>
  <c r="AF54" i="1" s="1"/>
  <c r="J54" i="1"/>
  <c r="H54" i="1"/>
  <c r="F54" i="1"/>
  <c r="C54" i="1"/>
  <c r="L53" i="1"/>
  <c r="N53" i="1" s="1"/>
  <c r="P53" i="1" s="1"/>
  <c r="R53" i="1" s="1"/>
  <c r="T53" i="1" s="1"/>
  <c r="V53" i="1" s="1"/>
  <c r="X53" i="1" s="1"/>
  <c r="Z53" i="1" s="1"/>
  <c r="AB53" i="1" s="1"/>
  <c r="AD53" i="1" s="1"/>
  <c r="AF53" i="1" s="1"/>
  <c r="J53" i="1"/>
  <c r="H53" i="1"/>
  <c r="F53" i="1"/>
  <c r="C53" i="1"/>
  <c r="R52" i="1"/>
  <c r="T52" i="1" s="1"/>
  <c r="V52" i="1" s="1"/>
  <c r="X52" i="1" s="1"/>
  <c r="Z52" i="1" s="1"/>
  <c r="AB52" i="1" s="1"/>
  <c r="AD52" i="1" s="1"/>
  <c r="AF52" i="1" s="1"/>
  <c r="N52" i="1"/>
  <c r="P52" i="1" s="1"/>
  <c r="L52" i="1"/>
  <c r="J52" i="1"/>
  <c r="H52" i="1"/>
  <c r="F52" i="1"/>
  <c r="C52" i="1"/>
  <c r="L51" i="1"/>
  <c r="N51" i="1" s="1"/>
  <c r="P51" i="1" s="1"/>
  <c r="R51" i="1" s="1"/>
  <c r="T51" i="1" s="1"/>
  <c r="V51" i="1" s="1"/>
  <c r="X51" i="1" s="1"/>
  <c r="Z51" i="1" s="1"/>
  <c r="AB51" i="1" s="1"/>
  <c r="AD51" i="1" s="1"/>
  <c r="AF51" i="1" s="1"/>
  <c r="J51" i="1"/>
  <c r="H51" i="1"/>
  <c r="F51" i="1"/>
  <c r="C51" i="1"/>
  <c r="N50" i="1"/>
  <c r="P50" i="1" s="1"/>
  <c r="R50" i="1" s="1"/>
  <c r="T50" i="1" s="1"/>
  <c r="V50" i="1" s="1"/>
  <c r="X50" i="1" s="1"/>
  <c r="Z50" i="1" s="1"/>
  <c r="AB50" i="1" s="1"/>
  <c r="AD50" i="1" s="1"/>
  <c r="AF50" i="1" s="1"/>
  <c r="L50" i="1"/>
  <c r="J50" i="1"/>
  <c r="H50" i="1"/>
  <c r="F50" i="1"/>
  <c r="C50" i="1"/>
  <c r="L49" i="1"/>
  <c r="N49" i="1" s="1"/>
  <c r="P49" i="1" s="1"/>
  <c r="R49" i="1" s="1"/>
  <c r="T49" i="1" s="1"/>
  <c r="V49" i="1" s="1"/>
  <c r="X49" i="1" s="1"/>
  <c r="Z49" i="1" s="1"/>
  <c r="AB49" i="1" s="1"/>
  <c r="AD49" i="1" s="1"/>
  <c r="AF49" i="1" s="1"/>
  <c r="J49" i="1"/>
  <c r="H49" i="1"/>
  <c r="H47" i="1" s="1"/>
  <c r="F49" i="1"/>
  <c r="C49" i="1"/>
  <c r="P48" i="1"/>
  <c r="N48" i="1"/>
  <c r="L48" i="1"/>
  <c r="J48" i="1"/>
  <c r="H48" i="1"/>
  <c r="F48" i="1"/>
  <c r="C48" i="1"/>
  <c r="X45" i="1"/>
  <c r="Z45" i="1" s="1"/>
  <c r="AB45" i="1" s="1"/>
  <c r="AD45" i="1" s="1"/>
  <c r="AF45" i="1" s="1"/>
  <c r="R45" i="1"/>
  <c r="T45" i="1" s="1"/>
  <c r="P45" i="1"/>
  <c r="J45" i="1"/>
  <c r="H45" i="1"/>
  <c r="F45" i="1"/>
  <c r="N44" i="1"/>
  <c r="J44" i="1"/>
  <c r="H44" i="1"/>
  <c r="F44" i="1"/>
  <c r="B44" i="1"/>
  <c r="L38" i="1"/>
  <c r="B43" i="1"/>
  <c r="B42" i="1"/>
  <c r="B41" i="1"/>
  <c r="B40" i="1"/>
  <c r="B39" i="1"/>
  <c r="P36" i="1"/>
  <c r="R36" i="1" s="1"/>
  <c r="T36" i="1" s="1"/>
  <c r="V36" i="1" s="1"/>
  <c r="X36" i="1" s="1"/>
  <c r="Z36" i="1" s="1"/>
  <c r="AB36" i="1" s="1"/>
  <c r="AD36" i="1" s="1"/>
  <c r="AF36" i="1" s="1"/>
  <c r="L36" i="1"/>
  <c r="J36" i="1"/>
  <c r="H36" i="1"/>
  <c r="F36" i="1"/>
  <c r="L31" i="1"/>
  <c r="F31" i="1"/>
  <c r="H30" i="1"/>
  <c r="F30" i="1"/>
  <c r="L29" i="1"/>
  <c r="P27" i="1"/>
  <c r="R27" i="1" s="1"/>
  <c r="T27" i="1" s="1"/>
  <c r="V27" i="1" s="1"/>
  <c r="X27" i="1" s="1"/>
  <c r="Z27" i="1" s="1"/>
  <c r="AB27" i="1" s="1"/>
  <c r="T26" i="1"/>
  <c r="V26" i="1" s="1"/>
  <c r="X26" i="1" s="1"/>
  <c r="Z26" i="1" s="1"/>
  <c r="AB26" i="1" s="1"/>
  <c r="R26" i="1"/>
  <c r="P26" i="1"/>
  <c r="T25" i="1"/>
  <c r="V25" i="1" s="1"/>
  <c r="X25" i="1" s="1"/>
  <c r="Z25" i="1" s="1"/>
  <c r="AB25" i="1" s="1"/>
  <c r="AD25" i="1" s="1"/>
  <c r="AF25" i="1" s="1"/>
  <c r="P25" i="1"/>
  <c r="R25" i="1" s="1"/>
  <c r="L25" i="1"/>
  <c r="AF24" i="1"/>
  <c r="AD24" i="1"/>
  <c r="R24" i="1"/>
  <c r="T24" i="1" s="1"/>
  <c r="P24" i="1"/>
  <c r="L24" i="1"/>
  <c r="AP23" i="1"/>
  <c r="N23" i="1"/>
  <c r="P23" i="1" s="1"/>
  <c r="R23" i="1" s="1"/>
  <c r="T23" i="1" s="1"/>
  <c r="V23" i="1" s="1"/>
  <c r="X23" i="1" s="1"/>
  <c r="Z23" i="1" s="1"/>
  <c r="AB23" i="1" s="1"/>
  <c r="AD23" i="1" s="1"/>
  <c r="AF23" i="1" s="1"/>
  <c r="L21" i="1"/>
  <c r="J21" i="1"/>
  <c r="H21" i="1"/>
  <c r="F21" i="1"/>
  <c r="R20" i="1"/>
  <c r="T20" i="1" s="1"/>
  <c r="AE16" i="1"/>
  <c r="L13" i="1"/>
  <c r="N31" i="1"/>
  <c r="N30" i="1"/>
  <c r="A4" i="1"/>
  <c r="T2" i="1"/>
  <c r="P2" i="1"/>
  <c r="L2" i="1"/>
  <c r="J2" i="1"/>
  <c r="A2" i="1"/>
  <c r="L1" i="1"/>
  <c r="J1" i="1"/>
  <c r="T69" i="1" l="1"/>
  <c r="V69" i="1" s="1"/>
  <c r="X69" i="1" s="1"/>
  <c r="Z69" i="1" s="1"/>
  <c r="AB69" i="1" s="1"/>
  <c r="P69" i="1"/>
  <c r="P71" i="1" s="1"/>
  <c r="N21" i="1"/>
  <c r="P21" i="1"/>
  <c r="R16" i="1"/>
  <c r="T16" i="1" s="1"/>
  <c r="V16" i="1" s="1"/>
  <c r="X16" i="1" s="1"/>
  <c r="Z16" i="1" s="1"/>
  <c r="P31" i="1"/>
  <c r="V20" i="1"/>
  <c r="T21" i="1"/>
  <c r="L30" i="1"/>
  <c r="J13" i="1"/>
  <c r="J29" i="1" s="1"/>
  <c r="V31" i="1"/>
  <c r="T31" i="1"/>
  <c r="L32" i="1"/>
  <c r="L80" i="1"/>
  <c r="N38" i="1"/>
  <c r="P44" i="1"/>
  <c r="P47" i="1"/>
  <c r="R48" i="1"/>
  <c r="F38" i="1"/>
  <c r="H31" i="1"/>
  <c r="F13" i="1"/>
  <c r="F29" i="1" s="1"/>
  <c r="H13" i="1"/>
  <c r="H29" i="1" s="1"/>
  <c r="J31" i="1"/>
  <c r="AD40" i="1"/>
  <c r="AF40" i="1" s="1"/>
  <c r="R21" i="1"/>
  <c r="AF39" i="1"/>
  <c r="F47" i="1"/>
  <c r="N13" i="1"/>
  <c r="N29" i="1" s="1"/>
  <c r="L47" i="1"/>
  <c r="L66" i="1" s="1"/>
  <c r="L73" i="1" s="1"/>
  <c r="H38" i="1"/>
  <c r="H66" i="1" s="1"/>
  <c r="H73" i="1" s="1"/>
  <c r="N47" i="1"/>
  <c r="N66" i="1" s="1"/>
  <c r="N73" i="1" s="1"/>
  <c r="N8" i="1"/>
  <c r="P8" i="1" s="1"/>
  <c r="R8" i="1" s="1"/>
  <c r="T8" i="1" s="1"/>
  <c r="V8" i="1" s="1"/>
  <c r="X8" i="1" s="1"/>
  <c r="Z8" i="1" s="1"/>
  <c r="AB8" i="1" s="1"/>
  <c r="AD8" i="1" s="1"/>
  <c r="AF8" i="1" s="1"/>
  <c r="J8" i="1"/>
  <c r="H8" i="1" s="1"/>
  <c r="F8" i="1" s="1"/>
  <c r="J30" i="1"/>
  <c r="J38" i="1"/>
  <c r="J47" i="1"/>
  <c r="R31" i="1"/>
  <c r="N77" i="1" l="1"/>
  <c r="N76" i="1"/>
  <c r="R47" i="1"/>
  <c r="T48" i="1"/>
  <c r="J80" i="1"/>
  <c r="J32" i="1"/>
  <c r="P13" i="1"/>
  <c r="P29" i="1" s="1"/>
  <c r="R30" i="1"/>
  <c r="N80" i="1"/>
  <c r="N79" i="1"/>
  <c r="N81" i="1" s="1"/>
  <c r="N32" i="1"/>
  <c r="T71" i="1"/>
  <c r="L77" i="1"/>
  <c r="N74" i="1"/>
  <c r="L76" i="1"/>
  <c r="L79" i="1"/>
  <c r="L81" i="1" s="1"/>
  <c r="H76" i="1"/>
  <c r="H77" i="1"/>
  <c r="F66" i="1"/>
  <c r="F73" i="1" s="1"/>
  <c r="P38" i="1"/>
  <c r="P66" i="1" s="1"/>
  <c r="P73" i="1" s="1"/>
  <c r="R44" i="1"/>
  <c r="J66" i="1"/>
  <c r="J73" i="1" s="1"/>
  <c r="J79" i="1" s="1"/>
  <c r="J81" i="1" s="1"/>
  <c r="P30" i="1"/>
  <c r="H80" i="1"/>
  <c r="H32" i="1"/>
  <c r="H79" i="1"/>
  <c r="H81" i="1" s="1"/>
  <c r="F79" i="1"/>
  <c r="F81" i="1" s="1"/>
  <c r="F32" i="1"/>
  <c r="F80" i="1"/>
  <c r="X20" i="1"/>
  <c r="V21" i="1"/>
  <c r="P77" i="1" l="1"/>
  <c r="P76" i="1"/>
  <c r="P74" i="1"/>
  <c r="AD16" i="1"/>
  <c r="Z31" i="1"/>
  <c r="F76" i="1"/>
  <c r="F77" i="1"/>
  <c r="H74" i="1"/>
  <c r="T47" i="1"/>
  <c r="V48" i="1"/>
  <c r="Z20" i="1"/>
  <c r="X21" i="1"/>
  <c r="V71" i="1"/>
  <c r="R13" i="1"/>
  <c r="R29" i="1" s="1"/>
  <c r="T44" i="1"/>
  <c r="R38" i="1"/>
  <c r="R66" i="1" s="1"/>
  <c r="R73" i="1" s="1"/>
  <c r="X31" i="1"/>
  <c r="J76" i="1"/>
  <c r="J77" i="1"/>
  <c r="L74" i="1"/>
  <c r="J74" i="1"/>
  <c r="P80" i="1"/>
  <c r="P79" i="1"/>
  <c r="P81" i="1" s="1"/>
  <c r="P32" i="1"/>
  <c r="R76" i="1" l="1"/>
  <c r="V44" i="1"/>
  <c r="T38" i="1"/>
  <c r="X48" i="1"/>
  <c r="V47" i="1"/>
  <c r="T13" i="1"/>
  <c r="T29" i="1" s="1"/>
  <c r="V30" i="1"/>
  <c r="T74" i="1"/>
  <c r="R77" i="1"/>
  <c r="AF16" i="1"/>
  <c r="X71" i="1"/>
  <c r="T66" i="1"/>
  <c r="T73" i="1" s="1"/>
  <c r="R79" i="1"/>
  <c r="R81" i="1" s="1"/>
  <c r="R32" i="1"/>
  <c r="R80" i="1"/>
  <c r="T30" i="1"/>
  <c r="AB20" i="1"/>
  <c r="Z21" i="1"/>
  <c r="AB31" i="1"/>
  <c r="R74" i="1"/>
  <c r="T77" i="1" l="1"/>
  <c r="Z71" i="1"/>
  <c r="X44" i="1"/>
  <c r="V38" i="1"/>
  <c r="V66" i="1" s="1"/>
  <c r="V73" i="1" s="1"/>
  <c r="AD31" i="1"/>
  <c r="AD12" i="1"/>
  <c r="AD20" i="1"/>
  <c r="AB21" i="1"/>
  <c r="V13" i="1"/>
  <c r="V29" i="1" s="1"/>
  <c r="X30" i="1"/>
  <c r="T79" i="1"/>
  <c r="T81" i="1" s="1"/>
  <c r="T80" i="1"/>
  <c r="T32" i="1"/>
  <c r="Z48" i="1"/>
  <c r="X47" i="1"/>
  <c r="V76" i="1" l="1"/>
  <c r="V77" i="1"/>
  <c r="V74" i="1"/>
  <c r="V79" i="1"/>
  <c r="V81" i="1" s="1"/>
  <c r="V32" i="1"/>
  <c r="V80" i="1"/>
  <c r="X66" i="1"/>
  <c r="X73" i="1" s="1"/>
  <c r="X13" i="1"/>
  <c r="X29" i="1" s="1"/>
  <c r="Z44" i="1"/>
  <c r="X38" i="1"/>
  <c r="AB48" i="1"/>
  <c r="Z47" i="1"/>
  <c r="AB71" i="1"/>
  <c r="AD69" i="1"/>
  <c r="AF20" i="1"/>
  <c r="AD21" i="1"/>
  <c r="AF12" i="1"/>
  <c r="AF31" i="1"/>
  <c r="X76" i="1" l="1"/>
  <c r="X77" i="1"/>
  <c r="AH20" i="1"/>
  <c r="AF21" i="1"/>
  <c r="AB44" i="1"/>
  <c r="Z38" i="1"/>
  <c r="Z66" i="1" s="1"/>
  <c r="Z73" i="1" s="1"/>
  <c r="AB30" i="1"/>
  <c r="Z13" i="1"/>
  <c r="Z29" i="1" s="1"/>
  <c r="X74" i="1"/>
  <c r="AB47" i="1"/>
  <c r="AD48" i="1"/>
  <c r="X80" i="1"/>
  <c r="X32" i="1"/>
  <c r="X79" i="1"/>
  <c r="X81" i="1" s="1"/>
  <c r="AD71" i="1"/>
  <c r="AF69" i="1"/>
  <c r="AF71" i="1" s="1"/>
  <c r="Z30" i="1"/>
  <c r="AF48" i="1" l="1"/>
  <c r="AF47" i="1" s="1"/>
  <c r="AD47" i="1"/>
  <c r="Z76" i="1"/>
  <c r="Z77" i="1"/>
  <c r="Z80" i="1"/>
  <c r="Z79" i="1"/>
  <c r="Z81" i="1" s="1"/>
  <c r="Z32" i="1"/>
  <c r="Z74" i="1"/>
  <c r="AB13" i="1"/>
  <c r="AB29" i="1" s="1"/>
  <c r="AD11" i="1"/>
  <c r="AD44" i="1"/>
  <c r="AB38" i="1"/>
  <c r="AB66" i="1" s="1"/>
  <c r="AB73" i="1" s="1"/>
  <c r="AB77" i="1" l="1"/>
  <c r="AB76" i="1"/>
  <c r="AB74" i="1"/>
  <c r="AF11" i="1"/>
  <c r="AF13" i="1" s="1"/>
  <c r="AF29" i="1" s="1"/>
  <c r="AF30" i="1"/>
  <c r="AD13" i="1"/>
  <c r="AD29" i="1" s="1"/>
  <c r="AB32" i="1"/>
  <c r="AB80" i="1"/>
  <c r="AB79" i="1"/>
  <c r="AB81" i="1" s="1"/>
  <c r="AD30" i="1"/>
  <c r="AF44" i="1"/>
  <c r="AF38" i="1" s="1"/>
  <c r="AF66" i="1" s="1"/>
  <c r="AF73" i="1" s="1"/>
  <c r="AD38" i="1"/>
  <c r="AD66" i="1"/>
  <c r="AD73" i="1" s="1"/>
  <c r="AF76" i="1" l="1"/>
  <c r="AD76" i="1"/>
  <c r="AF74" i="1"/>
  <c r="AF79" i="1"/>
  <c r="AF81" i="1" s="1"/>
  <c r="AF80" i="1"/>
  <c r="AF32" i="1"/>
  <c r="AD80" i="1"/>
  <c r="AD79" i="1"/>
  <c r="AD81" i="1" s="1"/>
  <c r="AD32" i="1"/>
  <c r="AD74" i="1"/>
</calcChain>
</file>

<file path=xl/comments1.xml><?xml version="1.0" encoding="utf-8"?>
<comments xmlns="http://schemas.openxmlformats.org/spreadsheetml/2006/main">
  <authors>
    <author>GEFA User</author>
  </authors>
  <commentList>
    <comment ref="A79" authorId="0" shapeId="0">
      <text>
        <r>
          <rPr>
            <b/>
            <sz val="8"/>
            <color indexed="81"/>
            <rFont val="Tahoma"/>
            <family val="2"/>
          </rPr>
          <t>GEFA User:</t>
        </r>
        <r>
          <rPr>
            <sz val="8"/>
            <color indexed="81"/>
            <rFont val="Tahoma"/>
            <family val="2"/>
          </rPr>
          <t xml:space="preserve">
DNC = Does Not Cover</t>
        </r>
      </text>
    </comment>
  </commentList>
</comments>
</file>

<file path=xl/sharedStrings.xml><?xml version="1.0" encoding="utf-8"?>
<sst xmlns="http://schemas.openxmlformats.org/spreadsheetml/2006/main" count="65" uniqueCount="58">
  <si>
    <t>ANALYSIS DATE</t>
  </si>
  <si>
    <t>LONG-TERM CASH FLOW AND OBLIGATION ANALYSIS</t>
  </si>
  <si>
    <t>Historical</t>
  </si>
  <si>
    <t xml:space="preserve"> </t>
  </si>
  <si>
    <t>Projected</t>
  </si>
  <si>
    <t>FROM LATEST FR REVIEW (When Available)</t>
  </si>
  <si>
    <t>Forecast Current Year(2006 0r 2007)</t>
  </si>
  <si>
    <t>Variance of Actual to Forecast</t>
  </si>
  <si>
    <t>% Variance of Actual to Forecast</t>
  </si>
  <si>
    <t>Cash Flows from Current Operations</t>
  </si>
  <si>
    <t>Operating revenues Charges</t>
  </si>
  <si>
    <t>Operating Revenues</t>
  </si>
  <si>
    <t>Transfers In</t>
  </si>
  <si>
    <t>Less:  Operating Expenses (net Depr)</t>
  </si>
  <si>
    <t>SPOLST</t>
  </si>
  <si>
    <t>Cash Flows from Operations</t>
  </si>
  <si>
    <t>Interest Income/Other</t>
  </si>
  <si>
    <t>Total Operating Revenues</t>
  </si>
  <si>
    <t>Cash Flows from Projected Changes</t>
  </si>
  <si>
    <t>Rate</t>
  </si>
  <si>
    <t>Rev:</t>
  </si>
  <si>
    <t>Increased rates</t>
  </si>
  <si>
    <t>Operating General Expense - No Dep.</t>
  </si>
  <si>
    <t>Increased customer base</t>
  </si>
  <si>
    <t>Transfers Out</t>
  </si>
  <si>
    <t>Tap Fees</t>
  </si>
  <si>
    <t>Other</t>
  </si>
  <si>
    <t>Exp:</t>
  </si>
  <si>
    <t>Decreased / (Increased) Operating Expenses</t>
  </si>
  <si>
    <t>Total Operating Expenses</t>
  </si>
  <si>
    <t>Proposed Project-Related Cash Flows</t>
  </si>
  <si>
    <t>DSC</t>
  </si>
  <si>
    <t>Interest Income</t>
  </si>
  <si>
    <t>Capital Contributions - Cash only (CF statement)</t>
  </si>
  <si>
    <t>Available Cash Flows</t>
  </si>
  <si>
    <t>Operating Revenue Growth</t>
  </si>
  <si>
    <t>Operating Expense Growth</t>
  </si>
  <si>
    <t>Cash Flow Margin</t>
  </si>
  <si>
    <t>Current Long-Term Obligations</t>
  </si>
  <si>
    <t>Capital Leases</t>
  </si>
  <si>
    <t>Existing Long-Term Debt Service:</t>
  </si>
  <si>
    <t>Other Debt</t>
  </si>
  <si>
    <t>Planned Future Debt</t>
  </si>
  <si>
    <t>Existing GEFA Debt Service</t>
  </si>
  <si>
    <t>Proposed GEFA Debt Service</t>
  </si>
  <si>
    <t>Proposed New GEFA Debt</t>
  </si>
  <si>
    <t>Less:  Guaranteed by Letters of Credit</t>
  </si>
  <si>
    <t>Proposed Additional Obligations</t>
  </si>
  <si>
    <t>Total Proposed Obligations</t>
  </si>
  <si>
    <t>Percent Increase/(Decrease)</t>
  </si>
  <si>
    <t>Debt Service Coverage</t>
  </si>
  <si>
    <t>Available Cash Flows For Repayment</t>
  </si>
  <si>
    <t>Available Cash Flows divided by Annual Debt Service</t>
  </si>
  <si>
    <t>Excess Cash Flows or (Shortfall)</t>
  </si>
  <si>
    <t>Maximum Affordable Total Debt Service</t>
  </si>
  <si>
    <t>Maximum Affordable New Debt Borrowings</t>
  </si>
  <si>
    <t>Proceeds from sale of capital assets</t>
  </si>
  <si>
    <t>REVIEW OF CITY OF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</si>
</sst>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[$-409]mmmm\ d\,\ yyyy;@"/>
    <numFmt numFmtId="166" formatCode="[$-409]mmmm\ d;@"/>
    <numFmt numFmtId="167" formatCode="_(* #,##0_);_(* \(#,##0\);_(* &quot;-&quot;??_);_(@_)"/>
    <numFmt numFmtId="168" formatCode="0_);[Red]\(0\)"/>
    <numFmt numFmtId="170" formatCode="_(&quot;$&quot;* #,##0_);_(&quot;$&quot;* \(#,##0\);_(&quot;$&quot;* &quot;-&quot;??_);_(@_)"/>
    <numFmt numFmtId="171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14"/>
      <color indexed="10"/>
      <name val="Calibri"/>
      <family val="2"/>
      <scheme val="minor"/>
    </font>
    <font>
      <i/>
      <sz val="14"/>
      <name val="Calibri"/>
      <family val="2"/>
      <scheme val="minor"/>
    </font>
    <font>
      <b/>
      <i/>
      <u/>
      <sz val="14"/>
      <color rgb="FF0000FF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2"/>
      <name val="Calibri"/>
      <family val="2"/>
      <scheme val="minor"/>
    </font>
    <font>
      <b/>
      <u/>
      <sz val="14"/>
      <color indexed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indexed="2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38" fontId="2" fillId="0" borderId="1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37" fontId="3" fillId="0" borderId="0" xfId="0" applyNumberFormat="1" applyFont="1" applyFill="1" applyBorder="1" applyAlignment="1">
      <alignment vertical="center"/>
    </xf>
    <xf numFmtId="37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right" vertical="center"/>
    </xf>
    <xf numFmtId="1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8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3" fontId="2" fillId="0" borderId="0" xfId="0" applyNumberFormat="1" applyFont="1" applyFill="1" applyBorder="1" applyAlignment="1">
      <alignment horizontal="centerContinuous" vertical="center"/>
    </xf>
    <xf numFmtId="167" fontId="7" fillId="2" borderId="3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3" fontId="8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37" fontId="10" fillId="3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 applyProtection="1">
      <alignment horizontal="center" vertical="center"/>
      <protection locked="0"/>
    </xf>
    <xf numFmtId="168" fontId="9" fillId="0" borderId="0" xfId="0" applyNumberFormat="1" applyFont="1" applyFill="1" applyAlignment="1" applyProtection="1">
      <alignment horizontal="center" vertical="center"/>
      <protection locked="0"/>
    </xf>
    <xf numFmtId="168" fontId="5" fillId="0" borderId="0" xfId="0" applyNumberFormat="1" applyFont="1" applyFill="1" applyBorder="1" applyAlignment="1" applyProtection="1">
      <alignment horizontal="center" vertical="center"/>
      <protection locked="0"/>
    </xf>
    <xf numFmtId="37" fontId="11" fillId="0" borderId="4" xfId="0" applyNumberFormat="1" applyFont="1" applyFill="1" applyBorder="1" applyAlignment="1">
      <alignment horizontal="center" vertical="center" wrapText="1"/>
    </xf>
    <xf numFmtId="37" fontId="3" fillId="0" borderId="5" xfId="0" applyNumberFormat="1" applyFont="1" applyFill="1" applyBorder="1" applyAlignment="1">
      <alignment horizontal="center" vertical="center"/>
    </xf>
    <xf numFmtId="37" fontId="7" fillId="0" borderId="4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168" fontId="9" fillId="0" borderId="0" xfId="0" applyNumberFormat="1" applyFont="1" applyFill="1" applyAlignment="1" applyProtection="1">
      <alignment horizontal="right" vertical="center"/>
      <protection locked="0"/>
    </xf>
    <xf numFmtId="168" fontId="13" fillId="0" borderId="0" xfId="0" applyNumberFormat="1" applyFont="1" applyFill="1" applyBorder="1" applyAlignment="1" applyProtection="1">
      <alignment horizontal="right" vertical="center"/>
      <protection locked="0"/>
    </xf>
    <xf numFmtId="168" fontId="14" fillId="0" borderId="0" xfId="0" applyNumberFormat="1" applyFont="1" applyFill="1" applyBorder="1" applyAlignment="1" applyProtection="1">
      <alignment horizontal="left" vertical="center"/>
      <protection locked="0"/>
    </xf>
    <xf numFmtId="168" fontId="9" fillId="0" borderId="0" xfId="0" applyNumberFormat="1" applyFont="1" applyFill="1" applyBorder="1" applyAlignment="1" applyProtection="1">
      <alignment horizontal="right" vertical="center"/>
      <protection locked="0"/>
    </xf>
    <xf numFmtId="37" fontId="3" fillId="0" borderId="6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7" fontId="3" fillId="0" borderId="0" xfId="1" applyNumberFormat="1" applyFont="1" applyFill="1" applyAlignment="1" applyProtection="1">
      <alignment horizontal="right" vertical="center"/>
      <protection locked="0"/>
    </xf>
    <xf numFmtId="167" fontId="6" fillId="0" borderId="0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Alignment="1" applyProtection="1">
      <alignment horizontal="left" vertical="center"/>
      <protection locked="0"/>
    </xf>
    <xf numFmtId="37" fontId="11" fillId="0" borderId="6" xfId="0" applyNumberFormat="1" applyFont="1" applyFill="1" applyBorder="1" applyAlignment="1">
      <alignment horizontal="center" vertical="center" wrapText="1"/>
    </xf>
    <xf numFmtId="37" fontId="3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7" fontId="3" fillId="0" borderId="3" xfId="1" applyNumberFormat="1" applyFont="1" applyFill="1" applyBorder="1" applyAlignment="1" applyProtection="1">
      <alignment horizontal="right" vertical="center"/>
      <protection locked="0"/>
    </xf>
    <xf numFmtId="167" fontId="3" fillId="0" borderId="0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Border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left" vertical="center"/>
    </xf>
    <xf numFmtId="9" fontId="3" fillId="0" borderId="0" xfId="3" applyFont="1" applyFill="1" applyAlignment="1" applyProtection="1">
      <alignment horizontal="right" vertical="center"/>
      <protection locked="0"/>
    </xf>
    <xf numFmtId="9" fontId="6" fillId="0" borderId="0" xfId="3" applyFont="1" applyFill="1" applyBorder="1" applyAlignment="1" applyProtection="1">
      <alignment horizontal="right" vertical="center"/>
      <protection locked="0"/>
    </xf>
    <xf numFmtId="9" fontId="14" fillId="0" borderId="5" xfId="3" applyFont="1" applyFill="1" applyBorder="1" applyAlignment="1" applyProtection="1">
      <alignment horizontal="left" vertical="center"/>
      <protection locked="0"/>
    </xf>
    <xf numFmtId="9" fontId="3" fillId="0" borderId="5" xfId="3" applyFont="1" applyFill="1" applyBorder="1" applyAlignment="1" applyProtection="1">
      <alignment horizontal="right" vertical="center"/>
      <protection locked="0"/>
    </xf>
    <xf numFmtId="37" fontId="3" fillId="0" borderId="4" xfId="0" applyNumberFormat="1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vertical="center"/>
    </xf>
    <xf numFmtId="0" fontId="15" fillId="0" borderId="0" xfId="0" applyFont="1" applyFill="1" applyBorder="1"/>
    <xf numFmtId="167" fontId="15" fillId="0" borderId="0" xfId="1" applyNumberFormat="1" applyFont="1" applyFill="1" applyBorder="1" applyAlignment="1">
      <alignment vertical="center"/>
    </xf>
    <xf numFmtId="167" fontId="15" fillId="2" borderId="0" xfId="1" applyNumberFormat="1" applyFont="1" applyFill="1" applyBorder="1" applyAlignment="1">
      <alignment vertical="center"/>
    </xf>
    <xf numFmtId="9" fontId="6" fillId="0" borderId="0" xfId="3" applyFont="1" applyFill="1" applyBorder="1" applyAlignment="1">
      <alignment vertical="center"/>
    </xf>
    <xf numFmtId="167" fontId="14" fillId="2" borderId="0" xfId="1" applyNumberFormat="1" applyFont="1" applyFill="1" applyBorder="1" applyAlignment="1">
      <alignment horizontal="left" vertical="center"/>
    </xf>
    <xf numFmtId="167" fontId="15" fillId="0" borderId="0" xfId="1" applyNumberFormat="1" applyFont="1" applyFill="1" applyBorder="1"/>
    <xf numFmtId="167" fontId="14" fillId="2" borderId="5" xfId="1" applyNumberFormat="1" applyFont="1" applyFill="1" applyBorder="1" applyAlignment="1">
      <alignment horizontal="left" vertical="center"/>
    </xf>
    <xf numFmtId="167" fontId="15" fillId="2" borderId="5" xfId="1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167" fontId="15" fillId="0" borderId="0" xfId="1" applyNumberFormat="1" applyFont="1" applyFill="1" applyAlignment="1" applyProtection="1">
      <alignment horizontal="right" vertical="center"/>
      <protection locked="0"/>
    </xf>
    <xf numFmtId="37" fontId="2" fillId="0" borderId="1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37" fontId="14" fillId="0" borderId="5" xfId="0" applyNumberFormat="1" applyFont="1" applyFill="1" applyBorder="1" applyAlignment="1">
      <alignment horizontal="left" vertical="center"/>
    </xf>
    <xf numFmtId="37" fontId="2" fillId="0" borderId="5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167" fontId="15" fillId="2" borderId="0" xfId="1" applyNumberFormat="1" applyFont="1" applyFill="1" applyAlignment="1" applyProtection="1">
      <alignment horizontal="right" vertical="center"/>
      <protection locked="0"/>
    </xf>
    <xf numFmtId="168" fontId="16" fillId="0" borderId="0" xfId="0" applyNumberFormat="1" applyFont="1" applyFill="1" applyAlignment="1" applyProtection="1">
      <alignment horizontal="right" vertical="center"/>
      <protection locked="0"/>
    </xf>
    <xf numFmtId="37" fontId="15" fillId="0" borderId="0" xfId="0" applyNumberFormat="1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center"/>
    </xf>
    <xf numFmtId="170" fontId="2" fillId="0" borderId="9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>
      <alignment vertical="center"/>
    </xf>
    <xf numFmtId="170" fontId="5" fillId="0" borderId="0" xfId="2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37" fontId="17" fillId="0" borderId="0" xfId="0" applyNumberFormat="1" applyFont="1" applyFill="1" applyBorder="1" applyAlignment="1">
      <alignment vertical="center"/>
    </xf>
    <xf numFmtId="9" fontId="17" fillId="0" borderId="0" xfId="3" applyFont="1" applyFill="1" applyAlignment="1" applyProtection="1">
      <alignment horizontal="right" vertical="center"/>
      <protection locked="0"/>
    </xf>
    <xf numFmtId="9" fontId="17" fillId="0" borderId="0" xfId="3" applyFont="1" applyFill="1" applyBorder="1" applyAlignment="1">
      <alignment vertical="center"/>
    </xf>
    <xf numFmtId="9" fontId="18" fillId="0" borderId="0" xfId="3" applyFont="1" applyFill="1" applyBorder="1" applyAlignment="1" applyProtection="1">
      <alignment horizontal="right" vertical="center"/>
      <protection locked="0"/>
    </xf>
    <xf numFmtId="37" fontId="19" fillId="0" borderId="6" xfId="0" applyNumberFormat="1" applyFont="1" applyFill="1" applyBorder="1" applyAlignment="1">
      <alignment vertical="center"/>
    </xf>
    <xf numFmtId="37" fontId="19" fillId="0" borderId="0" xfId="0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15" fillId="2" borderId="0" xfId="2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37" fontId="3" fillId="0" borderId="10" xfId="0" applyNumberFormat="1" applyFont="1" applyFill="1" applyBorder="1" applyAlignment="1">
      <alignment vertical="center"/>
    </xf>
    <xf numFmtId="37" fontId="3" fillId="0" borderId="3" xfId="0" applyNumberFormat="1" applyFont="1" applyFill="1" applyBorder="1" applyAlignment="1">
      <alignment vertical="center"/>
    </xf>
    <xf numFmtId="37" fontId="2" fillId="0" borderId="6" xfId="0" applyNumberFormat="1" applyFont="1" applyFill="1" applyBorder="1" applyAlignment="1">
      <alignment vertical="center"/>
    </xf>
    <xf numFmtId="37" fontId="2" fillId="0" borderId="0" xfId="0" applyNumberFormat="1" applyFont="1" applyFill="1" applyAlignment="1">
      <alignment vertical="center"/>
    </xf>
    <xf numFmtId="37" fontId="2" fillId="0" borderId="10" xfId="0" applyNumberFormat="1" applyFont="1" applyFill="1" applyBorder="1" applyAlignment="1">
      <alignment vertical="center"/>
    </xf>
    <xf numFmtId="37" fontId="2" fillId="0" borderId="3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7" fontId="3" fillId="0" borderId="7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9" fontId="19" fillId="0" borderId="0" xfId="3" applyNumberFormat="1" applyFont="1" applyFill="1" applyBorder="1" applyAlignment="1">
      <alignment horizontal="right" vertical="center"/>
    </xf>
    <xf numFmtId="9" fontId="19" fillId="0" borderId="0" xfId="3" applyNumberFormat="1" applyFont="1" applyFill="1" applyBorder="1" applyAlignment="1">
      <alignment vertical="center"/>
    </xf>
    <xf numFmtId="9" fontId="18" fillId="0" borderId="0" xfId="3" applyNumberFormat="1" applyFont="1" applyFill="1" applyBorder="1" applyAlignment="1">
      <alignment horizontal="right" vertical="center"/>
    </xf>
    <xf numFmtId="37" fontId="20" fillId="0" borderId="6" xfId="0" applyNumberFormat="1" applyFont="1" applyFill="1" applyBorder="1" applyAlignment="1">
      <alignment vertical="center"/>
    </xf>
    <xf numFmtId="37" fontId="20" fillId="0" borderId="0" xfId="0" applyNumberFormat="1" applyFont="1" applyFill="1" applyBorder="1" applyAlignment="1">
      <alignment vertical="center"/>
    </xf>
    <xf numFmtId="171" fontId="2" fillId="0" borderId="0" xfId="3" applyNumberFormat="1" applyFont="1" applyFill="1" applyBorder="1" applyAlignment="1">
      <alignment horizontal="right" vertical="center"/>
    </xf>
    <xf numFmtId="171" fontId="5" fillId="0" borderId="0" xfId="3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7" fontId="19" fillId="0" borderId="7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/>
    </xf>
    <xf numFmtId="37" fontId="19" fillId="0" borderId="0" xfId="0" applyNumberFormat="1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3" fillId="0" borderId="0" xfId="3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5"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%20Dept\Capacity%20Analysis\Communities\Baldwin\Baldwin%20DWSRF%2013-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GF-Income-Bal"/>
      <sheetName val="EF-BalSht"/>
      <sheetName val="EF-Income"/>
      <sheetName val="Debt Service"/>
      <sheetName val="Ratio Analysis"/>
      <sheetName val="Loan Memo"/>
      <sheetName val="Cash Flow"/>
      <sheetName val="Assumptions"/>
      <sheetName val="Compatibility Report"/>
      <sheetName val="GEFA Savings"/>
      <sheetName val="Community Report"/>
    </sheetNames>
    <sheetDataSet>
      <sheetData sheetId="0">
        <row r="8">
          <cell r="D8" t="str">
            <v>Funds Request</v>
          </cell>
        </row>
        <row r="16">
          <cell r="D16" t="str">
            <v>Water and Sewer Funds</v>
          </cell>
        </row>
        <row r="19">
          <cell r="B19" t="str">
            <v>Fiscal Year End</v>
          </cell>
          <cell r="D19" t="str">
            <v xml:space="preserve">June 30 </v>
          </cell>
        </row>
        <row r="23">
          <cell r="G23">
            <v>75304.405405937228</v>
          </cell>
        </row>
        <row r="26">
          <cell r="G26">
            <v>0</v>
          </cell>
        </row>
        <row r="39">
          <cell r="D39">
            <v>2.0299999999999999E-2</v>
          </cell>
        </row>
        <row r="43">
          <cell r="D43">
            <v>20</v>
          </cell>
        </row>
        <row r="46">
          <cell r="D46">
            <v>2016</v>
          </cell>
        </row>
        <row r="60">
          <cell r="D60">
            <v>0</v>
          </cell>
        </row>
      </sheetData>
      <sheetData sheetId="1"/>
      <sheetData sheetId="2">
        <row r="4">
          <cell r="A4">
            <v>0</v>
          </cell>
        </row>
      </sheetData>
      <sheetData sheetId="3">
        <row r="1">
          <cell r="J1">
            <v>41836</v>
          </cell>
        </row>
        <row r="2">
          <cell r="H2" t="str">
            <v>Fiscal Year-End:</v>
          </cell>
          <cell r="J2" t="str">
            <v xml:space="preserve">June 30 </v>
          </cell>
        </row>
      </sheetData>
      <sheetData sheetId="4">
        <row r="18">
          <cell r="B18" t="str">
            <v>Principal</v>
          </cell>
        </row>
        <row r="19">
          <cell r="B19" t="str">
            <v>Interest</v>
          </cell>
        </row>
        <row r="20">
          <cell r="B20" t="str">
            <v xml:space="preserve">Bond Issuance Proceeds </v>
          </cell>
        </row>
        <row r="21">
          <cell r="B21" t="str">
            <v>Principal on Bonds</v>
          </cell>
        </row>
        <row r="22">
          <cell r="B22" t="str">
            <v>Other Debt Related to Bond Issuance</v>
          </cell>
        </row>
        <row r="23">
          <cell r="B23" t="str">
            <v>Sinking Fund Payments</v>
          </cell>
        </row>
        <row r="26">
          <cell r="B26" t="str">
            <v>No Existing GEFA debt obligations</v>
          </cell>
        </row>
      </sheetData>
      <sheetData sheetId="5"/>
      <sheetData sheetId="6"/>
      <sheetData sheetId="7">
        <row r="8">
          <cell r="N8">
            <v>2014</v>
          </cell>
          <cell r="P8">
            <v>2015</v>
          </cell>
          <cell r="AD8">
            <v>2022</v>
          </cell>
          <cell r="AF8">
            <v>2023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4"/>
  <sheetViews>
    <sheetView tabSelected="1" view="pageBreakPreview" topLeftCell="A2" zoomScale="80" zoomScaleNormal="100" zoomScaleSheetLayoutView="80" workbookViewId="0">
      <selection activeCell="F27" sqref="F27"/>
    </sheetView>
  </sheetViews>
  <sheetFormatPr defaultRowHeight="18.75" outlineLevelRow="1" outlineLevelCol="1" x14ac:dyDescent="0.25"/>
  <cols>
    <col min="1" max="1" width="3.85546875" style="13" customWidth="1"/>
    <col min="2" max="2" width="5.7109375" style="13" customWidth="1"/>
    <col min="3" max="3" width="4" style="13" customWidth="1"/>
    <col min="4" max="4" width="42.85546875" style="13" customWidth="1"/>
    <col min="5" max="5" width="1.140625" style="13" customWidth="1"/>
    <col min="6" max="6" width="16.85546875" style="16" customWidth="1" outlineLevel="1"/>
    <col min="7" max="7" width="1.140625" style="13" customWidth="1" outlineLevel="1"/>
    <col min="8" max="8" width="16.85546875" style="16" customWidth="1" outlineLevel="1"/>
    <col min="9" max="9" width="1.140625" style="13" customWidth="1" outlineLevel="1"/>
    <col min="10" max="10" width="16.85546875" style="16" customWidth="1"/>
    <col min="11" max="11" width="1.140625" style="16" customWidth="1"/>
    <col min="12" max="12" width="16.85546875" style="16" customWidth="1"/>
    <col min="13" max="13" width="1.140625" style="16" customWidth="1" outlineLevel="1"/>
    <col min="14" max="14" width="16" style="16" bestFit="1" customWidth="1" outlineLevel="1"/>
    <col min="15" max="15" width="1.140625" style="13" customWidth="1" outlineLevel="1"/>
    <col min="16" max="16" width="19.28515625" style="16" bestFit="1" customWidth="1" outlineLevel="1"/>
    <col min="17" max="17" width="1.140625" style="16" customWidth="1" outlineLevel="1"/>
    <col min="18" max="18" width="16" style="16" bestFit="1" customWidth="1" outlineLevel="1"/>
    <col min="19" max="19" width="1.140625" style="16" customWidth="1" outlineLevel="1"/>
    <col min="20" max="20" width="13.7109375" style="16" customWidth="1" outlineLevel="1"/>
    <col min="21" max="21" width="1.140625" style="16" customWidth="1" outlineLevel="1"/>
    <col min="22" max="22" width="13.7109375" style="16" customWidth="1" outlineLevel="1"/>
    <col min="23" max="23" width="1.28515625" style="16" customWidth="1" outlineLevel="1"/>
    <col min="24" max="24" width="13.7109375" style="13" customWidth="1" outlineLevel="1"/>
    <col min="25" max="25" width="1.28515625" style="13" customWidth="1" outlineLevel="1"/>
    <col min="26" max="26" width="13.7109375" style="13" customWidth="1" outlineLevel="1"/>
    <col min="27" max="27" width="1.28515625" style="13" customWidth="1" outlineLevel="1"/>
    <col min="28" max="28" width="13.7109375" style="13" customWidth="1" outlineLevel="1"/>
    <col min="29" max="29" width="1.28515625" style="13" customWidth="1" outlineLevel="1"/>
    <col min="30" max="30" width="13.7109375" style="13" hidden="1" customWidth="1" outlineLevel="1"/>
    <col min="31" max="31" width="1.28515625" style="13" hidden="1" customWidth="1" outlineLevel="1"/>
    <col min="32" max="32" width="13.7109375" style="13" hidden="1" customWidth="1" outlineLevel="1"/>
    <col min="33" max="33" width="12.28515625" style="23" customWidth="1" collapsed="1"/>
    <col min="34" max="34" width="12.28515625" style="13" hidden="1" customWidth="1" outlineLevel="1"/>
    <col min="35" max="35" width="24.7109375" style="13" hidden="1" customWidth="1" outlineLevel="1"/>
    <col min="36" max="36" width="26.140625" style="11" hidden="1" customWidth="1" outlineLevel="1"/>
    <col min="37" max="37" width="3.5703125" style="12" hidden="1" customWidth="1" outlineLevel="1"/>
    <col min="38" max="38" width="21.5703125" style="12" hidden="1" customWidth="1" outlineLevel="1"/>
    <col min="39" max="39" width="18.28515625" style="12" hidden="1" customWidth="1" outlineLevel="1"/>
    <col min="40" max="40" width="0" style="13" hidden="1" customWidth="1" outlineLevel="1"/>
    <col min="41" max="41" width="9.140625" style="13" collapsed="1"/>
    <col min="42" max="42" width="11.28515625" style="13" bestFit="1" customWidth="1"/>
    <col min="43" max="16384" width="9.140625" style="13"/>
  </cols>
  <sheetData>
    <row r="1" spans="1:40" x14ac:dyDescent="0.25">
      <c r="A1" s="1" t="s">
        <v>57</v>
      </c>
      <c r="B1" s="1"/>
      <c r="C1" s="1"/>
      <c r="D1" s="1"/>
      <c r="E1" s="1"/>
      <c r="F1" s="2"/>
      <c r="G1" s="1"/>
      <c r="H1" s="2"/>
      <c r="I1" s="1"/>
      <c r="J1" s="3" t="str">
        <f>IF([1]Inputs!$D$8="Annual Review","ANALYSIS DATE:","")</f>
        <v/>
      </c>
      <c r="K1" s="2"/>
      <c r="L1" s="4" t="str">
        <f>IF([1]Inputs!$D$8="Annual Review",'[1]EF-Income'!$J$1,"")</f>
        <v/>
      </c>
      <c r="M1" s="2"/>
      <c r="N1" s="2"/>
      <c r="O1" s="1"/>
      <c r="P1" s="5" t="s">
        <v>0</v>
      </c>
      <c r="Q1" s="1"/>
      <c r="R1" s="6">
        <v>42005</v>
      </c>
      <c r="S1" s="7"/>
      <c r="T1" s="7"/>
      <c r="U1" s="8"/>
      <c r="V1" s="5"/>
      <c r="W1" s="8"/>
      <c r="X1" s="4"/>
      <c r="Y1" s="9"/>
      <c r="Z1" s="9"/>
      <c r="AA1" s="9"/>
      <c r="AB1" s="9"/>
      <c r="AC1" s="9"/>
      <c r="AD1" s="9"/>
      <c r="AE1" s="9"/>
      <c r="AF1" s="9"/>
      <c r="AG1" s="10"/>
      <c r="AH1" s="9"/>
      <c r="AI1" s="9"/>
    </row>
    <row r="2" spans="1:40" x14ac:dyDescent="0.25">
      <c r="A2" s="14" t="str">
        <f>+UPPER([1]Inputs!D16)</f>
        <v>WATER AND SEWER FUNDS</v>
      </c>
      <c r="B2" s="15"/>
      <c r="C2" s="15"/>
      <c r="D2" s="15"/>
      <c r="E2" s="15"/>
      <c r="G2" s="15"/>
      <c r="I2" s="15"/>
      <c r="J2" s="17" t="str">
        <f>IF([1]Inputs!$D$8="Annual Review",'[1]EF-Income'!$H$2,"")</f>
        <v/>
      </c>
      <c r="L2" s="16" t="str">
        <f>IF([1]Inputs!$D$8="Annual Review",'[1]EF-Income'!$J$2,"")</f>
        <v/>
      </c>
      <c r="O2" s="15"/>
      <c r="P2" s="18" t="str">
        <f>+[1]Inputs!$B$19</f>
        <v>Fiscal Year End</v>
      </c>
      <c r="Q2" s="19"/>
      <c r="R2" s="18"/>
      <c r="S2" s="11"/>
      <c r="T2" s="20" t="str">
        <f>+[1]Inputs!$D$19</f>
        <v xml:space="preserve">June 30 </v>
      </c>
      <c r="U2" s="13"/>
      <c r="V2" s="18"/>
      <c r="W2" s="11"/>
      <c r="X2" s="21"/>
      <c r="Y2" s="21"/>
      <c r="Z2" s="21"/>
      <c r="AA2" s="21"/>
      <c r="AB2" s="21"/>
      <c r="AC2" s="21"/>
      <c r="AD2" s="21"/>
      <c r="AE2" s="21"/>
      <c r="AF2" s="21"/>
      <c r="AG2" s="22"/>
      <c r="AH2" s="21"/>
      <c r="AI2" s="21"/>
    </row>
    <row r="3" spans="1:4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/>
      <c r="M3" s="13"/>
      <c r="N3" s="15"/>
      <c r="O3" s="15"/>
      <c r="P3" s="15"/>
      <c r="Q3" s="15"/>
      <c r="R3" s="13"/>
      <c r="S3" s="13"/>
      <c r="T3" s="13"/>
      <c r="U3" s="13"/>
      <c r="V3" s="13"/>
      <c r="W3" s="13"/>
    </row>
    <row r="4" spans="1:40" ht="19.5" thickBot="1" x14ac:dyDescent="0.3">
      <c r="A4" s="24">
        <f>+'[1]EF-BalSht'!A4</f>
        <v>0</v>
      </c>
      <c r="B4" s="25"/>
      <c r="C4" s="25"/>
      <c r="D4" s="25"/>
      <c r="E4" s="25"/>
      <c r="F4" s="26"/>
      <c r="G4" s="25"/>
      <c r="H4" s="26"/>
      <c r="I4" s="25"/>
      <c r="J4" s="26"/>
      <c r="K4" s="26"/>
      <c r="L4" s="26"/>
      <c r="M4" s="26"/>
      <c r="N4" s="26"/>
      <c r="O4" s="25"/>
      <c r="P4" s="26"/>
      <c r="Q4" s="26"/>
      <c r="R4" s="26"/>
      <c r="S4" s="26"/>
      <c r="T4" s="26"/>
      <c r="U4" s="26"/>
      <c r="V4" s="26"/>
      <c r="W4" s="26"/>
      <c r="X4" s="25"/>
      <c r="Y4" s="26"/>
      <c r="Z4" s="25"/>
      <c r="AA4" s="26"/>
      <c r="AB4" s="26"/>
      <c r="AC4" s="26"/>
      <c r="AD4" s="26"/>
      <c r="AE4" s="26"/>
      <c r="AF4" s="26"/>
      <c r="AG4" s="27"/>
      <c r="AH4" s="16"/>
    </row>
    <row r="5" spans="1:40" ht="19.5" thickTop="1" x14ac:dyDescent="0.25">
      <c r="Y5" s="16"/>
      <c r="AA5" s="16"/>
      <c r="AB5" s="16"/>
      <c r="AC5" s="16"/>
      <c r="AD5" s="16"/>
      <c r="AE5" s="16"/>
      <c r="AF5" s="16"/>
      <c r="AG5" s="27"/>
      <c r="AH5" s="16"/>
    </row>
    <row r="6" spans="1:40" ht="25.5" customHeight="1" x14ac:dyDescent="0.25">
      <c r="F6" s="28" t="s">
        <v>2</v>
      </c>
      <c r="G6" s="29"/>
      <c r="H6" s="28"/>
      <c r="I6" s="29"/>
      <c r="J6" s="28"/>
      <c r="K6" s="28"/>
      <c r="L6" s="28"/>
      <c r="M6" s="30" t="s">
        <v>3</v>
      </c>
      <c r="N6" s="31" t="s">
        <v>4</v>
      </c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2"/>
      <c r="AH6" s="33"/>
      <c r="AI6" s="33"/>
    </row>
    <row r="7" spans="1:40" x14ac:dyDescent="0.25">
      <c r="N7" s="34"/>
      <c r="AJ7" s="13"/>
      <c r="AK7" s="11"/>
      <c r="AN7" s="12"/>
    </row>
    <row r="8" spans="1:40" s="35" customFormat="1" ht="35.25" customHeight="1" thickBot="1" x14ac:dyDescent="0.3">
      <c r="F8" s="36">
        <f>H8-1</f>
        <v>2011</v>
      </c>
      <c r="H8" s="36">
        <f>J8-1</f>
        <v>2012</v>
      </c>
      <c r="J8" s="36">
        <f>L8-1</f>
        <v>2013</v>
      </c>
      <c r="K8" s="37"/>
      <c r="L8" s="36">
        <v>2014</v>
      </c>
      <c r="M8" s="38"/>
      <c r="N8" s="36">
        <f>+L8+1</f>
        <v>2015</v>
      </c>
      <c r="P8" s="36">
        <f>+N8+1</f>
        <v>2016</v>
      </c>
      <c r="R8" s="36">
        <f>+P8+1</f>
        <v>2017</v>
      </c>
      <c r="T8" s="36">
        <f>+R8+1</f>
        <v>2018</v>
      </c>
      <c r="V8" s="36">
        <f>+T8+1</f>
        <v>2019</v>
      </c>
      <c r="X8" s="36">
        <f>+V8+1</f>
        <v>2020</v>
      </c>
      <c r="Y8" s="38"/>
      <c r="Z8" s="36">
        <f>+X8+1</f>
        <v>2021</v>
      </c>
      <c r="AA8" s="38"/>
      <c r="AB8" s="36">
        <f>+Z8+1</f>
        <v>2022</v>
      </c>
      <c r="AC8" s="38"/>
      <c r="AD8" s="36">
        <f>+AB8+1</f>
        <v>2023</v>
      </c>
      <c r="AE8" s="38"/>
      <c r="AF8" s="36">
        <f>+AD8+1</f>
        <v>2024</v>
      </c>
      <c r="AG8" s="39"/>
      <c r="AH8" s="38"/>
      <c r="AI8" s="38"/>
      <c r="AJ8" s="38"/>
      <c r="AK8" s="40" t="s">
        <v>5</v>
      </c>
      <c r="AL8" s="40"/>
      <c r="AM8" s="40"/>
      <c r="AN8" s="12"/>
    </row>
    <row r="9" spans="1:40" ht="12" customHeight="1" thickBot="1" x14ac:dyDescent="0.3">
      <c r="F9" s="41"/>
      <c r="H9" s="41"/>
      <c r="J9" s="41"/>
      <c r="K9" s="42"/>
      <c r="L9" s="41"/>
      <c r="M9" s="41"/>
      <c r="N9" s="41"/>
      <c r="P9" s="41"/>
      <c r="Q9" s="13"/>
      <c r="R9" s="41"/>
      <c r="S9" s="13"/>
      <c r="T9" s="41"/>
      <c r="U9" s="13"/>
      <c r="V9" s="41"/>
      <c r="W9" s="13"/>
      <c r="X9" s="41"/>
      <c r="Y9" s="41"/>
      <c r="Z9" s="41"/>
      <c r="AA9" s="41"/>
      <c r="AB9" s="41"/>
      <c r="AC9" s="41"/>
      <c r="AD9" s="41"/>
      <c r="AE9" s="41"/>
      <c r="AF9" s="41"/>
      <c r="AG9" s="43"/>
      <c r="AH9" s="41"/>
      <c r="AI9" s="41"/>
      <c r="AJ9" s="41"/>
      <c r="AK9" s="44" t="s">
        <v>6</v>
      </c>
      <c r="AL9" s="45"/>
      <c r="AM9" s="44" t="s">
        <v>7</v>
      </c>
      <c r="AN9" s="46" t="s">
        <v>8</v>
      </c>
    </row>
    <row r="10" spans="1:40" ht="19.5" customHeight="1" x14ac:dyDescent="0.25">
      <c r="A10" s="47" t="s">
        <v>9</v>
      </c>
      <c r="F10" s="48"/>
      <c r="H10" s="48"/>
      <c r="J10" s="48"/>
      <c r="K10" s="48"/>
      <c r="L10" s="48"/>
      <c r="M10" s="48"/>
      <c r="N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9"/>
      <c r="AH10" s="50" t="s">
        <v>10</v>
      </c>
      <c r="AI10" s="51"/>
      <c r="AJ10" s="51"/>
      <c r="AK10" s="52"/>
      <c r="AL10" s="11"/>
      <c r="AM10" s="52"/>
      <c r="AN10" s="52"/>
    </row>
    <row r="11" spans="1:40" ht="20.25" customHeight="1" x14ac:dyDescent="0.25">
      <c r="A11" s="53"/>
      <c r="B11" s="11" t="s">
        <v>11</v>
      </c>
      <c r="C11" s="11"/>
      <c r="D11" s="11"/>
      <c r="F11" s="54"/>
      <c r="H11" s="54"/>
      <c r="J11" s="54"/>
      <c r="K11" s="13"/>
      <c r="L11" s="54"/>
      <c r="M11" s="13"/>
      <c r="N11" s="54">
        <f>+L11</f>
        <v>0</v>
      </c>
      <c r="P11" s="54">
        <f>+N11</f>
        <v>0</v>
      </c>
      <c r="Q11" s="13"/>
      <c r="R11" s="54">
        <f>+P11</f>
        <v>0</v>
      </c>
      <c r="S11" s="13"/>
      <c r="T11" s="54">
        <f>+R11</f>
        <v>0</v>
      </c>
      <c r="U11" s="13"/>
      <c r="V11" s="54">
        <f>+T11</f>
        <v>0</v>
      </c>
      <c r="W11" s="13"/>
      <c r="X11" s="54">
        <f>+V11</f>
        <v>0</v>
      </c>
      <c r="Y11" s="54"/>
      <c r="Z11" s="54">
        <f>+X11</f>
        <v>0</v>
      </c>
      <c r="AA11" s="54"/>
      <c r="AB11" s="54">
        <f>+Z11</f>
        <v>0</v>
      </c>
      <c r="AC11" s="54"/>
      <c r="AD11" s="54">
        <f>AB11*(1+[1]Inputs!$D$62+[1]Inputs!$D$61)</f>
        <v>0</v>
      </c>
      <c r="AE11" s="54"/>
      <c r="AF11" s="54">
        <f>AD11*(1+[1]Inputs!$D$62+[1]Inputs!$D$61)</f>
        <v>0</v>
      </c>
      <c r="AG11" s="55"/>
      <c r="AH11" s="56" t="s">
        <v>12</v>
      </c>
      <c r="AI11" s="54"/>
      <c r="AJ11" s="54"/>
      <c r="AK11" s="57"/>
      <c r="AL11" s="58"/>
      <c r="AM11" s="57"/>
      <c r="AN11" s="52"/>
    </row>
    <row r="12" spans="1:40" ht="20.25" customHeight="1" x14ac:dyDescent="0.25">
      <c r="A12" s="53"/>
      <c r="B12" s="59" t="s">
        <v>13</v>
      </c>
      <c r="C12" s="59"/>
      <c r="D12" s="59"/>
      <c r="F12" s="54"/>
      <c r="H12" s="54"/>
      <c r="J12" s="54"/>
      <c r="K12" s="13"/>
      <c r="L12" s="54"/>
      <c r="M12" s="13"/>
      <c r="N12" s="54">
        <f>+L12</f>
        <v>0</v>
      </c>
      <c r="P12" s="54">
        <f>+N12</f>
        <v>0</v>
      </c>
      <c r="Q12" s="13"/>
      <c r="R12" s="54">
        <f>+P12</f>
        <v>0</v>
      </c>
      <c r="S12" s="13"/>
      <c r="T12" s="54">
        <f>+R12</f>
        <v>0</v>
      </c>
      <c r="U12" s="13"/>
      <c r="V12" s="54">
        <f>+T12</f>
        <v>0</v>
      </c>
      <c r="W12" s="13"/>
      <c r="X12" s="54">
        <f>+V12</f>
        <v>0</v>
      </c>
      <c r="Y12" s="61"/>
      <c r="Z12" s="54">
        <f>+X12</f>
        <v>0</v>
      </c>
      <c r="AA12" s="61"/>
      <c r="AB12" s="54">
        <f>+Z12</f>
        <v>0</v>
      </c>
      <c r="AC12" s="61"/>
      <c r="AD12" s="60">
        <f>AB12*(1+[1]Inputs!$D$60)</f>
        <v>0</v>
      </c>
      <c r="AE12" s="61"/>
      <c r="AF12" s="60">
        <f>AD12*(1+[1]Inputs!$D$60)</f>
        <v>0</v>
      </c>
      <c r="AG12" s="55"/>
      <c r="AH12" s="62" t="s">
        <v>14</v>
      </c>
      <c r="AI12" s="61"/>
      <c r="AJ12" s="61"/>
      <c r="AK12" s="52"/>
      <c r="AL12" s="11"/>
      <c r="AM12" s="52"/>
      <c r="AN12" s="52"/>
    </row>
    <row r="13" spans="1:40" s="14" customFormat="1" ht="20.25" customHeight="1" thickBot="1" x14ac:dyDescent="0.3">
      <c r="A13" s="1" t="s">
        <v>15</v>
      </c>
      <c r="B13" s="1"/>
      <c r="F13" s="63">
        <f>+F11-F12</f>
        <v>0</v>
      </c>
      <c r="G13" s="63"/>
      <c r="H13" s="63">
        <f t="shared" ref="H13" si="0">+H11-H12</f>
        <v>0</v>
      </c>
      <c r="J13" s="63">
        <f>+J11-J12</f>
        <v>0</v>
      </c>
      <c r="L13" s="63">
        <f>+L11-L12</f>
        <v>0</v>
      </c>
      <c r="N13" s="63">
        <f>+N11-N12</f>
        <v>0</v>
      </c>
      <c r="P13" s="63">
        <f>+P11-P12</f>
        <v>0</v>
      </c>
      <c r="R13" s="63">
        <f>+R11-R12</f>
        <v>0</v>
      </c>
      <c r="T13" s="63">
        <f>+T11-T12</f>
        <v>0</v>
      </c>
      <c r="V13" s="63">
        <f>+V11-V12</f>
        <v>0</v>
      </c>
      <c r="X13" s="63">
        <f>+X11-X12</f>
        <v>0</v>
      </c>
      <c r="Y13" s="64"/>
      <c r="Z13" s="63">
        <f>+Z11-Z12</f>
        <v>0</v>
      </c>
      <c r="AA13" s="64"/>
      <c r="AB13" s="63">
        <f>+AB11-AB12</f>
        <v>0</v>
      </c>
      <c r="AC13" s="64"/>
      <c r="AD13" s="63">
        <f>+AD11-AD12</f>
        <v>0</v>
      </c>
      <c r="AE13" s="64"/>
      <c r="AF13" s="63">
        <f>+AF11-AF12</f>
        <v>0</v>
      </c>
      <c r="AG13" s="65"/>
      <c r="AH13" s="66" t="s">
        <v>16</v>
      </c>
      <c r="AI13" s="64"/>
      <c r="AJ13" s="64"/>
      <c r="AK13" s="52"/>
      <c r="AL13" s="11"/>
      <c r="AM13" s="52"/>
      <c r="AN13" s="52"/>
    </row>
    <row r="14" spans="1:40" ht="12" customHeight="1" thickBot="1" x14ac:dyDescent="0.3">
      <c r="B14" s="11"/>
      <c r="C14" s="11"/>
      <c r="D14" s="11"/>
      <c r="F14" s="67"/>
      <c r="H14" s="67"/>
      <c r="J14" s="67"/>
      <c r="K14" s="48"/>
      <c r="L14" s="67"/>
      <c r="M14" s="67"/>
      <c r="N14" s="67"/>
      <c r="P14" s="67"/>
      <c r="Q14" s="48"/>
      <c r="R14" s="67"/>
      <c r="S14" s="48"/>
      <c r="T14" s="67"/>
      <c r="U14" s="48"/>
      <c r="V14" s="67"/>
      <c r="W14" s="48"/>
      <c r="X14" s="67"/>
      <c r="Y14" s="67"/>
      <c r="Z14" s="67"/>
      <c r="AA14" s="67"/>
      <c r="AB14" s="67"/>
      <c r="AC14" s="67"/>
      <c r="AD14" s="67"/>
      <c r="AE14" s="67"/>
      <c r="AF14" s="67"/>
      <c r="AG14" s="68"/>
      <c r="AH14" s="69" t="s">
        <v>17</v>
      </c>
      <c r="AI14" s="70"/>
      <c r="AJ14" s="70"/>
      <c r="AK14" s="71"/>
      <c r="AL14" s="72"/>
      <c r="AM14" s="71"/>
      <c r="AN14" s="71"/>
    </row>
    <row r="15" spans="1:40" ht="19.5" customHeight="1" outlineLevel="1" x14ac:dyDescent="0.25">
      <c r="A15" s="47" t="s">
        <v>18</v>
      </c>
      <c r="B15" s="11"/>
      <c r="C15" s="11"/>
      <c r="D15" s="11"/>
      <c r="F15" s="54"/>
      <c r="H15" s="54"/>
      <c r="J15" s="54"/>
      <c r="K15" s="48"/>
      <c r="L15" s="54"/>
      <c r="M15" s="54"/>
      <c r="N15" s="54"/>
      <c r="P15" s="54"/>
      <c r="Q15" s="48"/>
      <c r="R15" s="54"/>
      <c r="S15" s="48"/>
      <c r="T15" s="54"/>
      <c r="U15" s="48"/>
      <c r="V15" s="54"/>
      <c r="W15" s="48"/>
      <c r="X15" s="54"/>
      <c r="Y15" s="54"/>
      <c r="Z15" s="54"/>
      <c r="AA15" s="54"/>
      <c r="AB15" s="54"/>
      <c r="AC15" s="54"/>
      <c r="AD15" s="54"/>
      <c r="AE15" s="54"/>
      <c r="AF15" s="54"/>
      <c r="AG15" s="55" t="s">
        <v>19</v>
      </c>
      <c r="AH15" s="56"/>
      <c r="AI15" s="54"/>
      <c r="AJ15" s="54"/>
      <c r="AK15" s="52"/>
      <c r="AL15" s="11"/>
      <c r="AM15" s="52"/>
      <c r="AN15" s="52"/>
    </row>
    <row r="16" spans="1:40" s="53" customFormat="1" ht="20.25" customHeight="1" outlineLevel="1" x14ac:dyDescent="0.3">
      <c r="B16" s="13" t="s">
        <v>20</v>
      </c>
      <c r="C16" s="73" t="s">
        <v>21</v>
      </c>
      <c r="F16" s="74"/>
      <c r="H16" s="74"/>
      <c r="J16" s="74"/>
      <c r="K16" s="74"/>
      <c r="L16" s="74"/>
      <c r="M16" s="74"/>
      <c r="N16" s="75">
        <f>+L16</f>
        <v>0</v>
      </c>
      <c r="O16" s="74"/>
      <c r="P16" s="75">
        <f>+N16</f>
        <v>0</v>
      </c>
      <c r="Q16" s="74"/>
      <c r="R16" s="75">
        <f>+P16</f>
        <v>0</v>
      </c>
      <c r="S16" s="74"/>
      <c r="T16" s="75">
        <f>+R16</f>
        <v>0</v>
      </c>
      <c r="U16" s="74"/>
      <c r="V16" s="75">
        <f>+T16</f>
        <v>0</v>
      </c>
      <c r="W16" s="74"/>
      <c r="X16" s="75">
        <f>+V16</f>
        <v>0</v>
      </c>
      <c r="Y16" s="74"/>
      <c r="Z16" s="75">
        <f>+X16</f>
        <v>0</v>
      </c>
      <c r="AB16" s="75">
        <f t="shared" ref="AB16:AB20" si="1">+Z16</f>
        <v>0</v>
      </c>
      <c r="AC16" s="74"/>
      <c r="AD16" s="75">
        <f t="shared" ref="S16:AF16" si="2">AB16</f>
        <v>0</v>
      </c>
      <c r="AE16" s="75">
        <f t="shared" si="2"/>
        <v>0</v>
      </c>
      <c r="AF16" s="75">
        <f t="shared" si="2"/>
        <v>0</v>
      </c>
      <c r="AG16" s="76">
        <v>0.9</v>
      </c>
      <c r="AH16" s="77" t="s">
        <v>22</v>
      </c>
      <c r="AI16" s="75"/>
      <c r="AJ16" s="75"/>
      <c r="AK16" s="52"/>
      <c r="AL16" s="11"/>
      <c r="AM16" s="52"/>
      <c r="AN16" s="52"/>
    </row>
    <row r="17" spans="1:43" s="53" customFormat="1" ht="20.25" customHeight="1" outlineLevel="1" x14ac:dyDescent="0.3">
      <c r="B17" s="13" t="s">
        <v>20</v>
      </c>
      <c r="C17" s="73" t="s">
        <v>23</v>
      </c>
      <c r="D17" s="73"/>
      <c r="E17" s="73"/>
      <c r="F17" s="78"/>
      <c r="G17" s="73"/>
      <c r="H17" s="78"/>
      <c r="I17" s="73"/>
      <c r="J17" s="78"/>
      <c r="K17" s="78"/>
      <c r="L17" s="78"/>
      <c r="M17" s="78"/>
      <c r="N17" s="75">
        <f>+L17</f>
        <v>0</v>
      </c>
      <c r="O17" s="74"/>
      <c r="P17" s="75">
        <f>+N17</f>
        <v>0</v>
      </c>
      <c r="Q17" s="74"/>
      <c r="R17" s="75">
        <f>+P17</f>
        <v>0</v>
      </c>
      <c r="S17" s="74"/>
      <c r="T17" s="75">
        <f>+R17</f>
        <v>0</v>
      </c>
      <c r="U17" s="74"/>
      <c r="V17" s="75">
        <f>+T17</f>
        <v>0</v>
      </c>
      <c r="W17" s="74"/>
      <c r="X17" s="75">
        <f>+V17</f>
        <v>0</v>
      </c>
      <c r="Y17" s="74"/>
      <c r="Z17" s="75">
        <f>+X17</f>
        <v>0</v>
      </c>
      <c r="AB17" s="75">
        <f t="shared" si="1"/>
        <v>0</v>
      </c>
      <c r="AD17" s="75"/>
      <c r="AF17" s="75"/>
      <c r="AG17" s="76">
        <v>0.85</v>
      </c>
      <c r="AH17" s="77" t="s">
        <v>24</v>
      </c>
      <c r="AI17" s="75"/>
      <c r="AJ17" s="75"/>
      <c r="AK17" s="52"/>
      <c r="AL17" s="11"/>
      <c r="AM17" s="52"/>
      <c r="AN17" s="52"/>
    </row>
    <row r="18" spans="1:43" s="53" customFormat="1" ht="20.25" customHeight="1" outlineLevel="1" thickBot="1" x14ac:dyDescent="0.35">
      <c r="B18" s="13" t="s">
        <v>20</v>
      </c>
      <c r="C18" s="73" t="s">
        <v>25</v>
      </c>
      <c r="D18" s="73"/>
      <c r="E18" s="73"/>
      <c r="F18" s="78"/>
      <c r="G18" s="73"/>
      <c r="H18" s="78"/>
      <c r="I18" s="73"/>
      <c r="J18" s="78"/>
      <c r="K18" s="78"/>
      <c r="L18" s="78"/>
      <c r="M18" s="78"/>
      <c r="N18" s="75">
        <f>+L18</f>
        <v>0</v>
      </c>
      <c r="O18" s="74"/>
      <c r="P18" s="75">
        <f>+N18</f>
        <v>0</v>
      </c>
      <c r="Q18" s="74"/>
      <c r="R18" s="75">
        <f>+P18</f>
        <v>0</v>
      </c>
      <c r="S18" s="74"/>
      <c r="T18" s="75">
        <f>+R18</f>
        <v>0</v>
      </c>
      <c r="U18" s="74"/>
      <c r="V18" s="75">
        <f>+T18</f>
        <v>0</v>
      </c>
      <c r="W18" s="74"/>
      <c r="X18" s="75">
        <f>+V18</f>
        <v>0</v>
      </c>
      <c r="Y18" s="74"/>
      <c r="Z18" s="75">
        <f>+X18</f>
        <v>0</v>
      </c>
      <c r="AB18" s="75">
        <f t="shared" si="1"/>
        <v>0</v>
      </c>
      <c r="AD18" s="75"/>
      <c r="AF18" s="75"/>
      <c r="AG18" s="76">
        <v>0.85</v>
      </c>
      <c r="AH18" s="77" t="s">
        <v>26</v>
      </c>
      <c r="AI18" s="75"/>
      <c r="AJ18" s="75"/>
      <c r="AK18" s="52"/>
      <c r="AL18" s="11"/>
      <c r="AM18" s="52"/>
      <c r="AN18" s="52"/>
    </row>
    <row r="19" spans="1:43" s="53" customFormat="1" ht="20.25" customHeight="1" outlineLevel="1" thickBot="1" x14ac:dyDescent="0.35">
      <c r="B19" s="13" t="s">
        <v>27</v>
      </c>
      <c r="C19" s="73" t="s">
        <v>28</v>
      </c>
      <c r="D19" s="73"/>
      <c r="E19" s="73"/>
      <c r="F19" s="78"/>
      <c r="G19" s="73"/>
      <c r="H19" s="78"/>
      <c r="I19" s="73"/>
      <c r="J19" s="78"/>
      <c r="K19" s="78"/>
      <c r="L19" s="78"/>
      <c r="M19" s="78"/>
      <c r="N19" s="75">
        <f>+L19</f>
        <v>0</v>
      </c>
      <c r="O19" s="74"/>
      <c r="P19" s="75">
        <f>+N19</f>
        <v>0</v>
      </c>
      <c r="Q19" s="74"/>
      <c r="R19" s="75">
        <f>+P19</f>
        <v>0</v>
      </c>
      <c r="S19" s="74"/>
      <c r="T19" s="75">
        <f>+R19</f>
        <v>0</v>
      </c>
      <c r="U19" s="74"/>
      <c r="V19" s="75">
        <f>+T19</f>
        <v>0</v>
      </c>
      <c r="W19" s="74"/>
      <c r="X19" s="75">
        <f>+V19</f>
        <v>0</v>
      </c>
      <c r="Y19" s="74"/>
      <c r="Z19" s="75">
        <f>+X19</f>
        <v>0</v>
      </c>
      <c r="AA19" s="153"/>
      <c r="AB19" s="75">
        <f t="shared" si="1"/>
        <v>0</v>
      </c>
      <c r="AD19" s="75"/>
      <c r="AF19" s="75"/>
      <c r="AG19" s="76">
        <v>1.1499999999999999</v>
      </c>
      <c r="AH19" s="79" t="s">
        <v>29</v>
      </c>
      <c r="AI19" s="80"/>
      <c r="AJ19" s="80"/>
      <c r="AK19" s="71"/>
      <c r="AL19" s="72"/>
      <c r="AM19" s="71"/>
      <c r="AN19" s="71"/>
    </row>
    <row r="20" spans="1:43" s="53" customFormat="1" ht="20.25" customHeight="1" outlineLevel="1" thickBot="1" x14ac:dyDescent="0.3">
      <c r="B20" s="13" t="s">
        <v>27</v>
      </c>
      <c r="C20" s="81" t="s">
        <v>26</v>
      </c>
      <c r="D20" s="81"/>
      <c r="F20" s="82"/>
      <c r="G20" s="74"/>
      <c r="H20" s="82"/>
      <c r="I20" s="74"/>
      <c r="J20" s="82"/>
      <c r="K20" s="82"/>
      <c r="L20" s="82"/>
      <c r="M20" s="82"/>
      <c r="N20" s="75"/>
      <c r="O20" s="74"/>
      <c r="P20" s="75">
        <f>+N20</f>
        <v>0</v>
      </c>
      <c r="Q20" s="74"/>
      <c r="R20" s="75">
        <f>+P20</f>
        <v>0</v>
      </c>
      <c r="S20" s="74"/>
      <c r="T20" s="75">
        <f>+R20</f>
        <v>0</v>
      </c>
      <c r="U20" s="74"/>
      <c r="V20" s="75">
        <f>+T20</f>
        <v>0</v>
      </c>
      <c r="W20" s="74"/>
      <c r="X20" s="75">
        <f>+V20</f>
        <v>0</v>
      </c>
      <c r="Y20" s="74"/>
      <c r="Z20" s="75">
        <f>+X20</f>
        <v>0</v>
      </c>
      <c r="AA20" s="74"/>
      <c r="AB20" s="75">
        <f>+Z20</f>
        <v>0</v>
      </c>
      <c r="AC20" s="74"/>
      <c r="AD20" s="75">
        <f>+AB20</f>
        <v>0</v>
      </c>
      <c r="AE20" s="74"/>
      <c r="AF20" s="75">
        <f>+AD20</f>
        <v>0</v>
      </c>
      <c r="AG20" s="76">
        <v>1.1499999999999999</v>
      </c>
      <c r="AH20" s="77">
        <f>+AF20</f>
        <v>0</v>
      </c>
      <c r="AI20" s="75"/>
      <c r="AJ20" s="75"/>
      <c r="AK20" s="52"/>
      <c r="AL20" s="11"/>
      <c r="AM20" s="52"/>
      <c r="AN20" s="52"/>
    </row>
    <row r="21" spans="1:43" s="14" customFormat="1" ht="20.25" customHeight="1" outlineLevel="1" thickBot="1" x14ac:dyDescent="0.3">
      <c r="A21" s="1" t="s">
        <v>30</v>
      </c>
      <c r="B21" s="1"/>
      <c r="F21" s="83">
        <f>+SUM(F16:F20)</f>
        <v>0</v>
      </c>
      <c r="G21" s="84"/>
      <c r="H21" s="83">
        <f>+SUM(H16:H20)</f>
        <v>0</v>
      </c>
      <c r="I21" s="84"/>
      <c r="J21" s="83">
        <f>+SUM(J16:J20)</f>
        <v>0</v>
      </c>
      <c r="K21" s="84"/>
      <c r="L21" s="83">
        <f>+SUM(L16:L20)</f>
        <v>0</v>
      </c>
      <c r="M21" s="84"/>
      <c r="N21" s="83">
        <f>+SUM(N16:N20)</f>
        <v>0</v>
      </c>
      <c r="O21" s="84"/>
      <c r="P21" s="83">
        <f>+SUM(P16:P20)</f>
        <v>0</v>
      </c>
      <c r="Q21" s="84"/>
      <c r="R21" s="83">
        <f>+SUM(R16:R20)</f>
        <v>0</v>
      </c>
      <c r="S21" s="84"/>
      <c r="T21" s="83">
        <f>+SUM(T16:T20)</f>
        <v>0</v>
      </c>
      <c r="U21" s="84"/>
      <c r="V21" s="83">
        <f>+SUM(V16:V20)</f>
        <v>0</v>
      </c>
      <c r="W21" s="84"/>
      <c r="X21" s="83">
        <f>+SUM(X16:X20)</f>
        <v>0</v>
      </c>
      <c r="Y21" s="84"/>
      <c r="Z21" s="83">
        <f>+SUM(Z16:Z20)</f>
        <v>0</v>
      </c>
      <c r="AA21" s="84"/>
      <c r="AB21" s="83">
        <f>+SUM(AB16:AB20)</f>
        <v>0</v>
      </c>
      <c r="AC21" s="84"/>
      <c r="AD21" s="83">
        <f>+SUM(AD16:AD20)</f>
        <v>0</v>
      </c>
      <c r="AE21" s="84"/>
      <c r="AF21" s="83">
        <f>+SUM(AF16:AF20)</f>
        <v>0</v>
      </c>
      <c r="AG21" s="85"/>
      <c r="AH21" s="86" t="s">
        <v>31</v>
      </c>
      <c r="AI21" s="87"/>
      <c r="AJ21" s="87"/>
      <c r="AK21" s="71"/>
      <c r="AL21" s="72"/>
      <c r="AM21" s="71"/>
      <c r="AN21" s="71"/>
    </row>
    <row r="22" spans="1:43" s="14" customFormat="1" ht="12" customHeight="1" outlineLevel="1" thickBot="1" x14ac:dyDescent="0.3"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V22" s="84"/>
      <c r="X22" s="84"/>
      <c r="Y22" s="84"/>
      <c r="Z22" s="84"/>
      <c r="AA22" s="84"/>
      <c r="AB22" s="84"/>
      <c r="AC22" s="84"/>
      <c r="AD22" s="84"/>
      <c r="AE22" s="84"/>
      <c r="AF22" s="84"/>
      <c r="AG22" s="88"/>
      <c r="AH22" s="84"/>
      <c r="AI22" s="84"/>
      <c r="AJ22" s="84"/>
      <c r="AK22" s="89"/>
      <c r="AL22" s="90"/>
      <c r="AM22" s="89"/>
      <c r="AN22" s="89"/>
    </row>
    <row r="23" spans="1:43" ht="20.25" customHeight="1" x14ac:dyDescent="0.25">
      <c r="A23" s="53"/>
      <c r="B23" s="13" t="s">
        <v>32</v>
      </c>
      <c r="F23" s="54"/>
      <c r="G23" s="91"/>
      <c r="H23" s="54"/>
      <c r="I23" s="91"/>
      <c r="J23" s="54"/>
      <c r="K23" s="91"/>
      <c r="L23" s="54"/>
      <c r="M23" s="91"/>
      <c r="N23" s="92" t="e">
        <f>AVERAGE(F23:L23)</f>
        <v>#DIV/0!</v>
      </c>
      <c r="O23" s="53">
        <v>0</v>
      </c>
      <c r="P23" s="92" t="e">
        <f>+N23</f>
        <v>#DIV/0!</v>
      </c>
      <c r="Q23" s="93"/>
      <c r="R23" s="92" t="e">
        <f>+P23</f>
        <v>#DIV/0!</v>
      </c>
      <c r="S23" s="93"/>
      <c r="T23" s="92" t="e">
        <f>+R23</f>
        <v>#DIV/0!</v>
      </c>
      <c r="U23" s="93"/>
      <c r="V23" s="92" t="e">
        <f>+T23</f>
        <v>#DIV/0!</v>
      </c>
      <c r="W23" s="93"/>
      <c r="X23" s="92" t="e">
        <f>+V23</f>
        <v>#DIV/0!</v>
      </c>
      <c r="Y23" s="91"/>
      <c r="Z23" s="92" t="e">
        <f>+X23</f>
        <v>#DIV/0!</v>
      </c>
      <c r="AA23" s="53"/>
      <c r="AB23" s="92" t="e">
        <f>+Z23</f>
        <v>#DIV/0!</v>
      </c>
      <c r="AC23" s="93"/>
      <c r="AD23" s="92" t="e">
        <f>+AB23</f>
        <v>#DIV/0!</v>
      </c>
      <c r="AE23" s="93"/>
      <c r="AF23" s="92" t="e">
        <f>+AD23</f>
        <v>#DIV/0!</v>
      </c>
      <c r="AG23" s="49"/>
      <c r="AH23" s="92"/>
      <c r="AI23" s="93"/>
      <c r="AJ23" s="92"/>
      <c r="AK23" s="92"/>
      <c r="AM23" s="52"/>
      <c r="AN23" s="52"/>
      <c r="AP23" s="13">
        <f>2347247+70417+72530</f>
        <v>2490194</v>
      </c>
    </row>
    <row r="24" spans="1:43" ht="20.25" customHeight="1" x14ac:dyDescent="0.25">
      <c r="A24" s="53"/>
      <c r="B24" s="94" t="s">
        <v>12</v>
      </c>
      <c r="F24" s="54"/>
      <c r="G24" s="54"/>
      <c r="H24" s="54"/>
      <c r="I24" s="54"/>
      <c r="J24" s="54"/>
      <c r="K24" s="54"/>
      <c r="L24" s="54">
        <f>'[1]EF-Income'!J59</f>
        <v>0</v>
      </c>
      <c r="M24" s="91"/>
      <c r="N24" s="92">
        <v>0</v>
      </c>
      <c r="O24" s="53"/>
      <c r="P24" s="92">
        <f>+N24</f>
        <v>0</v>
      </c>
      <c r="Q24" s="93"/>
      <c r="R24" s="92">
        <f>P24</f>
        <v>0</v>
      </c>
      <c r="S24" s="93"/>
      <c r="T24" s="92">
        <f>R24</f>
        <v>0</v>
      </c>
      <c r="U24" s="93"/>
      <c r="V24" s="92"/>
      <c r="W24" s="93"/>
      <c r="X24" s="92"/>
      <c r="Y24" s="91"/>
      <c r="Z24" s="92"/>
      <c r="AA24" s="53"/>
      <c r="AB24" s="92"/>
      <c r="AC24" s="93"/>
      <c r="AD24" s="92">
        <f>+AB24</f>
        <v>0</v>
      </c>
      <c r="AE24" s="93"/>
      <c r="AF24" s="92">
        <f>+AD24</f>
        <v>0</v>
      </c>
      <c r="AG24" s="49"/>
      <c r="AH24" s="92"/>
      <c r="AI24" s="93"/>
      <c r="AJ24" s="92"/>
      <c r="AK24" s="92"/>
      <c r="AM24" s="52"/>
      <c r="AN24" s="52"/>
    </row>
    <row r="25" spans="1:43" ht="20.25" customHeight="1" x14ac:dyDescent="0.25">
      <c r="A25" s="53"/>
      <c r="B25" s="95" t="s">
        <v>24</v>
      </c>
      <c r="F25" s="54"/>
      <c r="G25" s="54"/>
      <c r="H25" s="54"/>
      <c r="I25" s="54"/>
      <c r="J25" s="54"/>
      <c r="K25" s="54"/>
      <c r="L25" s="54">
        <f>'[1]EF-Income'!J60</f>
        <v>0</v>
      </c>
      <c r="M25" s="91"/>
      <c r="N25" s="92">
        <v>0</v>
      </c>
      <c r="O25" s="53">
        <v>0</v>
      </c>
      <c r="P25" s="92">
        <f>+N25</f>
        <v>0</v>
      </c>
      <c r="Q25" s="93"/>
      <c r="R25" s="92">
        <f>+P25</f>
        <v>0</v>
      </c>
      <c r="S25" s="93"/>
      <c r="T25" s="92">
        <f>+R25</f>
        <v>0</v>
      </c>
      <c r="U25" s="93"/>
      <c r="V25" s="92">
        <f>+T25</f>
        <v>0</v>
      </c>
      <c r="W25" s="93"/>
      <c r="X25" s="92">
        <f>+V25</f>
        <v>0</v>
      </c>
      <c r="Y25" s="91"/>
      <c r="Z25" s="92">
        <f>+X25</f>
        <v>0</v>
      </c>
      <c r="AA25" s="53"/>
      <c r="AB25" s="92">
        <f>+Z25</f>
        <v>0</v>
      </c>
      <c r="AC25" s="93"/>
      <c r="AD25" s="92">
        <f>+AB25</f>
        <v>0</v>
      </c>
      <c r="AE25" s="93"/>
      <c r="AF25" s="92">
        <f>+AD25</f>
        <v>0</v>
      </c>
      <c r="AG25" s="49"/>
      <c r="AH25" s="92"/>
      <c r="AI25" s="93"/>
      <c r="AJ25" s="92"/>
      <c r="AK25" s="92"/>
      <c r="AM25" s="52"/>
      <c r="AN25" s="52"/>
    </row>
    <row r="26" spans="1:43" ht="20.25" customHeight="1" x14ac:dyDescent="0.25">
      <c r="A26" s="53"/>
      <c r="B26" s="95" t="s">
        <v>56</v>
      </c>
      <c r="F26" s="82"/>
      <c r="G26" s="74"/>
      <c r="H26" s="82"/>
      <c r="I26" s="74"/>
      <c r="J26" s="82"/>
      <c r="K26" s="74"/>
      <c r="L26" s="82"/>
      <c r="M26" s="74"/>
      <c r="N26" s="92"/>
      <c r="O26" s="53"/>
      <c r="P26" s="92">
        <f>+N26</f>
        <v>0</v>
      </c>
      <c r="Q26" s="93"/>
      <c r="R26" s="92">
        <f>+P26</f>
        <v>0</v>
      </c>
      <c r="S26" s="93"/>
      <c r="T26" s="92">
        <f>+R26</f>
        <v>0</v>
      </c>
      <c r="U26" s="93"/>
      <c r="V26" s="92">
        <f>+T26</f>
        <v>0</v>
      </c>
      <c r="W26" s="93"/>
      <c r="X26" s="92">
        <f>+V26</f>
        <v>0</v>
      </c>
      <c r="Y26" s="74"/>
      <c r="Z26" s="92">
        <f>+X26</f>
        <v>0</v>
      </c>
      <c r="AA26" s="53"/>
      <c r="AB26" s="92">
        <f>+Z26</f>
        <v>0</v>
      </c>
      <c r="AC26" s="93"/>
      <c r="AD26" s="92"/>
      <c r="AE26" s="93"/>
      <c r="AF26" s="92"/>
      <c r="AG26" s="49"/>
      <c r="AH26" s="92"/>
      <c r="AI26" s="93"/>
      <c r="AJ26" s="92"/>
      <c r="AK26" s="92"/>
      <c r="AM26" s="52"/>
      <c r="AN26" s="52"/>
      <c r="AQ26" s="53"/>
    </row>
    <row r="27" spans="1:43" ht="20.25" customHeight="1" x14ac:dyDescent="0.25">
      <c r="A27" s="53"/>
      <c r="B27" s="95" t="s">
        <v>33</v>
      </c>
      <c r="F27" s="54"/>
      <c r="G27" s="91"/>
      <c r="H27" s="54"/>
      <c r="I27" s="91"/>
      <c r="J27" s="54"/>
      <c r="K27" s="91"/>
      <c r="L27" s="54"/>
      <c r="M27" s="91"/>
      <c r="N27" s="92"/>
      <c r="O27" s="53"/>
      <c r="P27" s="92">
        <f>+N27</f>
        <v>0</v>
      </c>
      <c r="Q27" s="93"/>
      <c r="R27" s="92">
        <f>+P27</f>
        <v>0</v>
      </c>
      <c r="S27" s="93"/>
      <c r="T27" s="92">
        <f>+R27</f>
        <v>0</v>
      </c>
      <c r="U27" s="93"/>
      <c r="V27" s="92">
        <f>+T27</f>
        <v>0</v>
      </c>
      <c r="W27" s="93"/>
      <c r="X27" s="92">
        <f>+V27</f>
        <v>0</v>
      </c>
      <c r="Y27" s="74"/>
      <c r="Z27" s="92">
        <f>+X27</f>
        <v>0</v>
      </c>
      <c r="AA27" s="53"/>
      <c r="AB27" s="92">
        <f>+Z27</f>
        <v>0</v>
      </c>
      <c r="AC27" s="54"/>
      <c r="AD27" s="54"/>
      <c r="AE27" s="54"/>
      <c r="AF27" s="54"/>
      <c r="AG27" s="55"/>
      <c r="AH27" s="54"/>
      <c r="AI27" s="54"/>
      <c r="AJ27" s="54"/>
      <c r="AK27" s="52"/>
      <c r="AM27" s="52"/>
      <c r="AN27" s="52"/>
      <c r="AQ27" s="53"/>
    </row>
    <row r="28" spans="1:43" ht="12" customHeight="1" x14ac:dyDescent="0.25">
      <c r="B28" s="95"/>
      <c r="F28" s="54"/>
      <c r="G28" s="91"/>
      <c r="H28" s="54"/>
      <c r="I28" s="91"/>
      <c r="J28" s="54"/>
      <c r="K28" s="91"/>
      <c r="L28" s="54"/>
      <c r="M28" s="91"/>
      <c r="N28" s="54"/>
      <c r="P28" s="54"/>
      <c r="Q28" s="48"/>
      <c r="R28" s="54"/>
      <c r="S28" s="48"/>
      <c r="T28" s="54"/>
      <c r="U28" s="48"/>
      <c r="V28" s="54"/>
      <c r="W28" s="48"/>
      <c r="X28" s="54"/>
      <c r="Y28" s="54"/>
      <c r="Z28" s="54"/>
      <c r="AA28" s="54"/>
      <c r="AB28" s="54"/>
      <c r="AC28" s="54"/>
      <c r="AD28" s="54"/>
      <c r="AE28" s="54"/>
      <c r="AF28" s="54"/>
      <c r="AG28" s="55"/>
      <c r="AH28" s="54"/>
      <c r="AI28" s="54"/>
      <c r="AJ28" s="54"/>
      <c r="AK28" s="52"/>
      <c r="AM28" s="52"/>
      <c r="AN28" s="52"/>
      <c r="AQ28" s="53"/>
    </row>
    <row r="29" spans="1:43" s="14" customFormat="1" ht="20.25" customHeight="1" thickBot="1" x14ac:dyDescent="0.3">
      <c r="A29" s="96" t="s">
        <v>34</v>
      </c>
      <c r="B29" s="96"/>
      <c r="C29" s="96"/>
      <c r="D29" s="96"/>
      <c r="F29" s="97">
        <f>+F13+F21+SUM(F23:F27)</f>
        <v>0</v>
      </c>
      <c r="H29" s="97">
        <f>+H13+H21+SUM(H23:H27)</f>
        <v>0</v>
      </c>
      <c r="J29" s="97">
        <f>+J13+J21+SUM(J23:J27)</f>
        <v>0</v>
      </c>
      <c r="L29" s="97">
        <f>+L13+L21+SUM(L23:L27)</f>
        <v>0</v>
      </c>
      <c r="N29" s="97" t="e">
        <f>+N13+N21+SUM(N23:N27)</f>
        <v>#DIV/0!</v>
      </c>
      <c r="P29" s="97" t="e">
        <f>+P13+P21+SUM(P23:P27)</f>
        <v>#DIV/0!</v>
      </c>
      <c r="R29" s="97" t="e">
        <f>+R13+R21+SUM(R23:R27)</f>
        <v>#DIV/0!</v>
      </c>
      <c r="T29" s="97" t="e">
        <f>+T13+T21+SUM(T23:T27)</f>
        <v>#DIV/0!</v>
      </c>
      <c r="V29" s="97" t="e">
        <f>+V13+V21+SUM(V23:V27)</f>
        <v>#DIV/0!</v>
      </c>
      <c r="X29" s="97" t="e">
        <f>+X13+X21+SUM(X23:X27)</f>
        <v>#DIV/0!</v>
      </c>
      <c r="Y29" s="98"/>
      <c r="Z29" s="97" t="e">
        <f>+Z13+Z21+SUM(Z23:Z27)</f>
        <v>#DIV/0!</v>
      </c>
      <c r="AA29" s="98"/>
      <c r="AB29" s="97" t="e">
        <f>+AB13+AB21+SUM(AB23:AB27)</f>
        <v>#DIV/0!</v>
      </c>
      <c r="AC29" s="98"/>
      <c r="AD29" s="97" t="e">
        <f>+AD13+AD21+SUM(AD23:AD26)</f>
        <v>#DIV/0!</v>
      </c>
      <c r="AE29" s="98"/>
      <c r="AF29" s="97" t="e">
        <f>+AF13+AF21+SUM(AF23:AF26)</f>
        <v>#DIV/0!</v>
      </c>
      <c r="AG29" s="99"/>
      <c r="AH29" s="98"/>
      <c r="AI29" s="98"/>
      <c r="AJ29" s="98"/>
      <c r="AK29" s="52"/>
      <c r="AL29" s="12"/>
      <c r="AM29" s="52"/>
      <c r="AN29" s="52"/>
      <c r="AQ29" s="53"/>
    </row>
    <row r="30" spans="1:43" s="100" customFormat="1" ht="19.5" customHeight="1" thickTop="1" x14ac:dyDescent="0.25">
      <c r="B30" s="101"/>
      <c r="C30" s="101" t="s">
        <v>35</v>
      </c>
      <c r="D30" s="101"/>
      <c r="F30" s="102" t="str">
        <f>+IF(D11=0,"N/A",(F11+F18+F17+F16)/(D11+D16+D17+D18)-1)</f>
        <v>N/A</v>
      </c>
      <c r="G30" s="103"/>
      <c r="H30" s="102" t="str">
        <f>+IF(F11=0,"N/A",(H11+H18+H17+H16)/(F11+F16+F17+F18)-1)</f>
        <v>N/A</v>
      </c>
      <c r="I30" s="103"/>
      <c r="J30" s="102" t="str">
        <f>+IF(H11=0,"N/A",(J11+J18+J17+J16)/(H11+H16+H17+H18)-1)</f>
        <v>N/A</v>
      </c>
      <c r="K30" s="103"/>
      <c r="L30" s="102" t="str">
        <f>+IF(J11=0,"N/A",(L11+L18+L17+L16)/(J11+J16+J17+J18)-1)</f>
        <v>N/A</v>
      </c>
      <c r="M30" s="103"/>
      <c r="N30" s="102" t="str">
        <f>+IF(L11=0,"N/A",(N11+N18+N17+N16)/(L11+L16+L17+L18)-1)</f>
        <v>N/A</v>
      </c>
      <c r="O30" s="103"/>
      <c r="P30" s="102" t="str">
        <f>+IF(N11=0,"N/A",(P11+P18+P17+P16)/(N11+N16+N17+N18)-1)</f>
        <v>N/A</v>
      </c>
      <c r="Q30" s="103"/>
      <c r="R30" s="102" t="str">
        <f>+IF(P11=0,"N/A",(R11+R18+R17+R16)/(P11+P16+P17+P18)-1)</f>
        <v>N/A</v>
      </c>
      <c r="S30" s="103"/>
      <c r="T30" s="102" t="str">
        <f>+IF(R11=0,"N/A",(T11+T18+T17+T16)/(R11+R16+R17+R18)-1)</f>
        <v>N/A</v>
      </c>
      <c r="U30" s="103"/>
      <c r="V30" s="102" t="str">
        <f>+IF(T11=0,"N/A",(V11+V18+V17+V16)/(T11+T16+T17+T18)-1)</f>
        <v>N/A</v>
      </c>
      <c r="W30" s="103"/>
      <c r="X30" s="102" t="str">
        <f>+IF(V11=0,"N/A",(X11+X18+X17+X16)/(V11+V16+V17+V18)-1)</f>
        <v>N/A</v>
      </c>
      <c r="Y30" s="102"/>
      <c r="Z30" s="102" t="str">
        <f>+IF(X11=0,"N/A",(Z11+Z18+Z17+Z16)/(X11+X16+X17+X18)-1)</f>
        <v>N/A</v>
      </c>
      <c r="AA30" s="102"/>
      <c r="AB30" s="102" t="str">
        <f>+IF(Z11=0,"N/A",(AB11+AB18+AB17+AB16)/(Z11+Z16+Z17+Z18)-1)</f>
        <v>N/A</v>
      </c>
      <c r="AC30" s="102"/>
      <c r="AD30" s="102" t="str">
        <f>+IF(AB11=0,"N/A",(AD11+AD18+AD17+AD16)/(AB11+AB16+AB17+AB18)-1)</f>
        <v>N/A</v>
      </c>
      <c r="AE30" s="102"/>
      <c r="AF30" s="102" t="str">
        <f>+IF(AD11=0,"N/A",(AF11+AF18+AF17+AF16)/(AD11+AD16+AD17+AD18)-1)</f>
        <v>N/A</v>
      </c>
      <c r="AG30" s="104"/>
      <c r="AH30" s="102"/>
      <c r="AI30" s="102"/>
      <c r="AJ30" s="102"/>
      <c r="AK30" s="105"/>
      <c r="AL30" s="106"/>
      <c r="AM30" s="105"/>
      <c r="AN30" s="105"/>
      <c r="AQ30" s="53"/>
    </row>
    <row r="31" spans="1:43" s="100" customFormat="1" ht="19.5" customHeight="1" x14ac:dyDescent="0.25">
      <c r="B31" s="101"/>
      <c r="C31" s="101" t="s">
        <v>36</v>
      </c>
      <c r="D31" s="101"/>
      <c r="F31" s="102" t="str">
        <f>+IF(D12=0,"N/A",(F12-F20-F19)/(D12-D20-D19)-1)</f>
        <v>N/A</v>
      </c>
      <c r="G31" s="103"/>
      <c r="H31" s="102" t="str">
        <f>+IF(F12=0,"N/A",(H12-H20-H19)/(F12-F20-F19)-1)</f>
        <v>N/A</v>
      </c>
      <c r="I31" s="103"/>
      <c r="J31" s="102" t="str">
        <f>+IF(H12=0,"N/A",(J12-J20-J19)/(H12-H20-H19)-1)</f>
        <v>N/A</v>
      </c>
      <c r="K31" s="103"/>
      <c r="L31" s="102" t="str">
        <f>+IF(J12=0,"N/A",(L12-L20-L19)/(J12-J20-J19)-1)</f>
        <v>N/A</v>
      </c>
      <c r="M31" s="103"/>
      <c r="N31" s="102" t="str">
        <f>+IF(L12=0,"N/A",(N12-N20-N19)/(L12-L20-L19)-1)</f>
        <v>N/A</v>
      </c>
      <c r="O31" s="103"/>
      <c r="P31" s="102" t="str">
        <f>+IF(N12=0,"N/A",(P12-P20-P19)/(N12-N20-N19)-1)</f>
        <v>N/A</v>
      </c>
      <c r="Q31" s="103"/>
      <c r="R31" s="102" t="str">
        <f>+IF(P12=0,"N/A",(R12-R20-R19)/(P12-P20-P19)-1)</f>
        <v>N/A</v>
      </c>
      <c r="S31" s="103"/>
      <c r="T31" s="102" t="str">
        <f>+IF(R12=0,"N/A",(T12-T20-T19)/(R12-R20-R19)-1)</f>
        <v>N/A</v>
      </c>
      <c r="U31" s="103"/>
      <c r="V31" s="102" t="str">
        <f>+IF(T12=0,"N/A",(V12-V20-V19)/(T12-T20-T19)-1)</f>
        <v>N/A</v>
      </c>
      <c r="W31" s="103"/>
      <c r="X31" s="102" t="str">
        <f>+IF(V12=0,"N/A",(X12-X20-X19)/(V12-V20-V19)-1)</f>
        <v>N/A</v>
      </c>
      <c r="Y31" s="102"/>
      <c r="Z31" s="102" t="str">
        <f>+IF(X12=0,"N/A",(Z12-Z20-Z19)/(X12-X20-X19)-1)</f>
        <v>N/A</v>
      </c>
      <c r="AA31" s="102"/>
      <c r="AB31" s="102" t="str">
        <f>+IF(Z12=0,"N/A",(AB12-AB20-AB19)/(Z12-Z20-Z19)-1)</f>
        <v>N/A</v>
      </c>
      <c r="AC31" s="102"/>
      <c r="AD31" s="102" t="str">
        <f>+IF(AB12=0,"N/A",(AD12-AD20-AD19)/(AB12-AB20-AB19)-1)</f>
        <v>N/A</v>
      </c>
      <c r="AE31" s="102"/>
      <c r="AF31" s="102" t="str">
        <f>+IF(AD12=0,"N/A",(AF12-AF20-AF19)/(AD12-AD20-AD19)-1)</f>
        <v>N/A</v>
      </c>
      <c r="AG31" s="104"/>
      <c r="AH31" s="102"/>
      <c r="AI31" s="102"/>
      <c r="AJ31" s="102"/>
      <c r="AK31" s="105"/>
      <c r="AL31" s="106"/>
      <c r="AM31" s="105"/>
      <c r="AN31" s="105"/>
      <c r="AQ31" s="53"/>
    </row>
    <row r="32" spans="1:43" s="100" customFormat="1" ht="19.5" customHeight="1" x14ac:dyDescent="0.25">
      <c r="B32" s="101"/>
      <c r="C32" s="101" t="s">
        <v>37</v>
      </c>
      <c r="D32" s="101"/>
      <c r="F32" s="102" t="str">
        <f>+IF(F29=0,"N/A",F29/(F11+F16+F17+F18))</f>
        <v>N/A</v>
      </c>
      <c r="G32" s="103"/>
      <c r="H32" s="102" t="str">
        <f>+IF(H29=0,"N/A",H29/(H11+H16+H17+H18))</f>
        <v>N/A</v>
      </c>
      <c r="I32" s="103"/>
      <c r="J32" s="102" t="str">
        <f>+IF(J29=0,"N/A",J29/(J11+J16+J17+J18))</f>
        <v>N/A</v>
      </c>
      <c r="K32" s="103"/>
      <c r="L32" s="102" t="str">
        <f>+IF(L29=0,"N/A",L29/(L11+L16+L17+L18))</f>
        <v>N/A</v>
      </c>
      <c r="M32" s="103"/>
      <c r="N32" s="102" t="e">
        <f>+IF(N29=0,"N/A",N29/(N11+N16+N17+N18))</f>
        <v>#DIV/0!</v>
      </c>
      <c r="O32" s="103"/>
      <c r="P32" s="102" t="e">
        <f>+IF(P29=0,"N/A",P29/(P11+P16+P17+P18))</f>
        <v>#DIV/0!</v>
      </c>
      <c r="Q32" s="103"/>
      <c r="R32" s="102" t="e">
        <f>+IF(R29=0,"N/A",R29/(R11+R16+R17+R18))</f>
        <v>#DIV/0!</v>
      </c>
      <c r="S32" s="103"/>
      <c r="T32" s="102" t="e">
        <f>+IF(T29=0,"N/A",T29/(T11+T16+T17+T18))</f>
        <v>#DIV/0!</v>
      </c>
      <c r="U32" s="103"/>
      <c r="V32" s="102" t="e">
        <f>+IF(V29=0,"N/A",V29/(V11+V16+V17+V18))</f>
        <v>#DIV/0!</v>
      </c>
      <c r="W32" s="103"/>
      <c r="X32" s="102" t="e">
        <f>+IF(X29=0,"N/A",X29/(X11+X16+X17+X18))</f>
        <v>#DIV/0!</v>
      </c>
      <c r="Y32" s="102"/>
      <c r="Z32" s="102" t="e">
        <f>+IF(Z29=0,"N/A",Z29/(Z11+Z16+Z17+Z18))</f>
        <v>#DIV/0!</v>
      </c>
      <c r="AA32" s="102"/>
      <c r="AB32" s="102" t="e">
        <f>+IF(AB29=0,"N/A",AB29/(AB11+AB16+AB17+AB18))</f>
        <v>#DIV/0!</v>
      </c>
      <c r="AC32" s="102"/>
      <c r="AD32" s="102" t="e">
        <f>+IF(AD29=0,"N/A",AD29/(AD11+AD16+AD17+AD18))</f>
        <v>#DIV/0!</v>
      </c>
      <c r="AE32" s="102"/>
      <c r="AF32" s="102" t="e">
        <f>+IF(AF29=0,"N/A",AF29/(AF11+AF16+AF17+AF18))</f>
        <v>#DIV/0!</v>
      </c>
      <c r="AG32" s="104"/>
      <c r="AH32" s="102"/>
      <c r="AI32" s="102"/>
      <c r="AJ32" s="102"/>
      <c r="AK32" s="105"/>
      <c r="AL32" s="106"/>
      <c r="AM32" s="105"/>
      <c r="AN32" s="105"/>
      <c r="AQ32" s="53"/>
    </row>
    <row r="33" spans="1:40" ht="12" customHeight="1" x14ac:dyDescent="0.25">
      <c r="F33" s="48"/>
      <c r="H33" s="48"/>
      <c r="J33" s="48"/>
      <c r="K33" s="48"/>
      <c r="L33" s="48"/>
      <c r="M33" s="48"/>
      <c r="N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9"/>
      <c r="AH33" s="48"/>
      <c r="AI33" s="48"/>
      <c r="AJ33" s="48"/>
      <c r="AK33" s="52"/>
      <c r="AM33" s="52"/>
      <c r="AN33" s="52"/>
    </row>
    <row r="34" spans="1:40" ht="12" customHeight="1" x14ac:dyDescent="0.25">
      <c r="F34" s="48"/>
      <c r="H34" s="48"/>
      <c r="J34" s="48"/>
      <c r="K34" s="48"/>
      <c r="L34" s="48"/>
      <c r="M34" s="48"/>
      <c r="N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9"/>
      <c r="AH34" s="48"/>
      <c r="AI34" s="48"/>
      <c r="AJ34" s="48"/>
      <c r="AK34" s="52"/>
      <c r="AM34" s="52"/>
      <c r="AN34" s="52"/>
    </row>
    <row r="35" spans="1:40" ht="20.25" customHeight="1" x14ac:dyDescent="0.25">
      <c r="A35" s="47" t="s">
        <v>38</v>
      </c>
      <c r="F35" s="48"/>
      <c r="H35" s="48"/>
      <c r="J35" s="48"/>
      <c r="K35" s="48"/>
      <c r="L35" s="48"/>
      <c r="M35" s="48"/>
      <c r="N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  <c r="AH35" s="48"/>
      <c r="AI35" s="48"/>
      <c r="AJ35" s="48"/>
      <c r="AK35" s="52"/>
      <c r="AM35" s="52"/>
      <c r="AN35" s="52"/>
    </row>
    <row r="36" spans="1:40" ht="20.25" customHeight="1" x14ac:dyDescent="0.25">
      <c r="A36" s="13" t="s">
        <v>39</v>
      </c>
      <c r="F36" s="107">
        <f>'[1]Debt Service'!D15</f>
        <v>0</v>
      </c>
      <c r="G36" s="16"/>
      <c r="H36" s="107">
        <f>'[1]Debt Service'!F15</f>
        <v>0</v>
      </c>
      <c r="I36" s="16"/>
      <c r="J36" s="107">
        <f>'[1]Debt Service'!H15</f>
        <v>0</v>
      </c>
      <c r="L36" s="107">
        <f>'[1]Debt Service'!J15</f>
        <v>0</v>
      </c>
      <c r="N36" s="108">
        <f>L36</f>
        <v>0</v>
      </c>
      <c r="O36" s="109"/>
      <c r="P36" s="108">
        <f>N36</f>
        <v>0</v>
      </c>
      <c r="Q36" s="109"/>
      <c r="R36" s="108">
        <f>P36</f>
        <v>0</v>
      </c>
      <c r="S36" s="109"/>
      <c r="T36" s="108">
        <f>R36</f>
        <v>0</v>
      </c>
      <c r="U36" s="109"/>
      <c r="V36" s="108">
        <f>T36</f>
        <v>0</v>
      </c>
      <c r="W36" s="109"/>
      <c r="X36" s="108">
        <f>V36</f>
        <v>0</v>
      </c>
      <c r="Y36" s="110"/>
      <c r="Z36" s="108">
        <f>X36</f>
        <v>0</v>
      </c>
      <c r="AA36" s="110"/>
      <c r="AB36" s="108">
        <f>Z36</f>
        <v>0</v>
      </c>
      <c r="AC36" s="110"/>
      <c r="AD36" s="108">
        <f>AB36</f>
        <v>0</v>
      </c>
      <c r="AE36" s="110"/>
      <c r="AF36" s="108">
        <f>AD36</f>
        <v>0</v>
      </c>
      <c r="AG36" s="111"/>
      <c r="AH36" s="108"/>
      <c r="AI36" s="108"/>
      <c r="AJ36" s="108"/>
      <c r="AK36" s="52"/>
      <c r="AM36" s="52"/>
      <c r="AN36" s="52"/>
    </row>
    <row r="37" spans="1:40" ht="20.25" customHeight="1" x14ac:dyDescent="0.25">
      <c r="A37" s="112" t="s">
        <v>40</v>
      </c>
      <c r="B37" s="112"/>
      <c r="C37" s="112"/>
      <c r="D37" s="112"/>
      <c r="G37" s="16"/>
      <c r="I37" s="16"/>
      <c r="M37" s="1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H37" s="53"/>
      <c r="AI37" s="53"/>
      <c r="AJ37" s="53"/>
      <c r="AK37" s="52"/>
      <c r="AM37" s="52"/>
      <c r="AN37" s="52"/>
    </row>
    <row r="38" spans="1:40" s="14" customFormat="1" ht="20.25" customHeight="1" x14ac:dyDescent="0.25">
      <c r="A38" s="53"/>
      <c r="B38" s="14" t="s">
        <v>41</v>
      </c>
      <c r="F38" s="64">
        <f>SUM(F39:F45)</f>
        <v>0</v>
      </c>
      <c r="H38" s="64">
        <f>SUM(H39:H45)</f>
        <v>0</v>
      </c>
      <c r="J38" s="64">
        <f>SUM(J39:J45)</f>
        <v>0</v>
      </c>
      <c r="L38" s="64">
        <f>SUM(L39:L45)</f>
        <v>0</v>
      </c>
      <c r="N38" s="64">
        <f>SUM(N39:N45)</f>
        <v>0</v>
      </c>
      <c r="P38" s="64">
        <f>SUM(P39:P45)</f>
        <v>0</v>
      </c>
      <c r="R38" s="64">
        <f>SUM(R39:R45)</f>
        <v>0</v>
      </c>
      <c r="T38" s="64">
        <f>SUM(T39:T45)</f>
        <v>0</v>
      </c>
      <c r="V38" s="64">
        <f>SUM(V39:V45)</f>
        <v>0</v>
      </c>
      <c r="X38" s="64">
        <f>SUM(X39:X45)</f>
        <v>0</v>
      </c>
      <c r="Y38" s="64"/>
      <c r="Z38" s="64">
        <f>SUM(Z39:Z45)</f>
        <v>0</v>
      </c>
      <c r="AA38" s="64"/>
      <c r="AB38" s="64">
        <f>SUM(AB39:AB45)</f>
        <v>0</v>
      </c>
      <c r="AC38" s="64"/>
      <c r="AD38" s="64">
        <f>SUM(AD39:AD45)</f>
        <v>0</v>
      </c>
      <c r="AE38" s="64"/>
      <c r="AF38" s="64">
        <f>SUM(AF39:AF45)</f>
        <v>0</v>
      </c>
      <c r="AG38" s="65"/>
      <c r="AH38" s="64"/>
      <c r="AI38" s="64"/>
      <c r="AJ38" s="64"/>
      <c r="AK38" s="52"/>
      <c r="AL38" s="12"/>
      <c r="AM38" s="52"/>
      <c r="AN38" s="52"/>
    </row>
    <row r="39" spans="1:40" ht="20.25" customHeight="1" x14ac:dyDescent="0.25">
      <c r="B39" s="113" t="str">
        <f>'[1]Debt Service'!B18</f>
        <v>Principal</v>
      </c>
      <c r="C39" s="113"/>
      <c r="D39" s="113"/>
      <c r="F39" s="114"/>
      <c r="H39" s="114"/>
      <c r="J39" s="114"/>
      <c r="K39" s="13"/>
      <c r="L39" s="114"/>
      <c r="M39" s="13"/>
      <c r="N39" s="115">
        <f t="shared" ref="N39:N44" si="3">L39</f>
        <v>0</v>
      </c>
      <c r="O39" s="53"/>
      <c r="P39" s="115">
        <f t="shared" ref="P39:P44" si="4">N39</f>
        <v>0</v>
      </c>
      <c r="Q39" s="53"/>
      <c r="R39" s="115">
        <f t="shared" ref="R39:R44" si="5">P39</f>
        <v>0</v>
      </c>
      <c r="S39" s="53"/>
      <c r="T39" s="115">
        <f t="shared" ref="T39:T44" si="6">R39</f>
        <v>0</v>
      </c>
      <c r="U39" s="53"/>
      <c r="V39" s="115">
        <f t="shared" ref="V39:V44" si="7">T39</f>
        <v>0</v>
      </c>
      <c r="W39" s="53"/>
      <c r="X39" s="115">
        <f t="shared" ref="X39:X44" si="8">V39</f>
        <v>0</v>
      </c>
      <c r="Y39" s="109"/>
      <c r="Z39" s="115">
        <f t="shared" ref="Z39:Z44" si="9">X39</f>
        <v>0</v>
      </c>
      <c r="AA39" s="109"/>
      <c r="AB39" s="115">
        <f t="shared" ref="AB39:AB44" si="10">Z39</f>
        <v>0</v>
      </c>
      <c r="AC39" s="109"/>
      <c r="AD39" s="115">
        <f>AB39</f>
        <v>0</v>
      </c>
      <c r="AE39" s="109"/>
      <c r="AF39" s="115">
        <f>AD39</f>
        <v>0</v>
      </c>
      <c r="AG39" s="27"/>
      <c r="AH39" s="115"/>
      <c r="AI39" s="115"/>
      <c r="AJ39" s="115"/>
      <c r="AK39" s="52"/>
      <c r="AM39" s="52"/>
      <c r="AN39" s="52"/>
    </row>
    <row r="40" spans="1:40" ht="20.25" customHeight="1" x14ac:dyDescent="0.25">
      <c r="B40" s="113" t="str">
        <f>'[1]Debt Service'!B19</f>
        <v>Interest</v>
      </c>
      <c r="C40" s="113"/>
      <c r="D40" s="113"/>
      <c r="F40" s="114"/>
      <c r="H40" s="114"/>
      <c r="J40" s="114"/>
      <c r="K40" s="13"/>
      <c r="L40" s="114"/>
      <c r="M40" s="13"/>
      <c r="N40" s="115">
        <f t="shared" si="3"/>
        <v>0</v>
      </c>
      <c r="O40" s="53"/>
      <c r="P40" s="115">
        <f t="shared" si="4"/>
        <v>0</v>
      </c>
      <c r="Q40" s="53"/>
      <c r="R40" s="115">
        <f t="shared" si="5"/>
        <v>0</v>
      </c>
      <c r="S40" s="53"/>
      <c r="T40" s="115">
        <f t="shared" si="6"/>
        <v>0</v>
      </c>
      <c r="U40" s="53"/>
      <c r="V40" s="115">
        <f t="shared" si="7"/>
        <v>0</v>
      </c>
      <c r="W40" s="53"/>
      <c r="X40" s="115">
        <f t="shared" si="8"/>
        <v>0</v>
      </c>
      <c r="Y40" s="109"/>
      <c r="Z40" s="115">
        <f t="shared" si="9"/>
        <v>0</v>
      </c>
      <c r="AA40" s="109"/>
      <c r="AB40" s="115">
        <f t="shared" si="10"/>
        <v>0</v>
      </c>
      <c r="AC40" s="109"/>
      <c r="AD40" s="115">
        <f>AB40</f>
        <v>0</v>
      </c>
      <c r="AE40" s="109"/>
      <c r="AF40" s="115">
        <f>AD40</f>
        <v>0</v>
      </c>
      <c r="AG40" s="27"/>
      <c r="AH40" s="115"/>
      <c r="AI40" s="115"/>
      <c r="AJ40" s="115"/>
      <c r="AK40" s="52"/>
      <c r="AM40" s="52"/>
      <c r="AN40" s="52"/>
    </row>
    <row r="41" spans="1:40" ht="20.25" customHeight="1" x14ac:dyDescent="0.25">
      <c r="A41" s="53"/>
      <c r="B41" s="113" t="str">
        <f>'[1]Debt Service'!B20</f>
        <v xml:space="preserve">Bond Issuance Proceeds </v>
      </c>
      <c r="C41" s="113"/>
      <c r="D41" s="113"/>
      <c r="F41" s="114"/>
      <c r="H41" s="114"/>
      <c r="J41" s="114"/>
      <c r="K41" s="13"/>
      <c r="L41" s="114"/>
      <c r="M41" s="13"/>
      <c r="N41" s="115">
        <f t="shared" si="3"/>
        <v>0</v>
      </c>
      <c r="O41" s="53"/>
      <c r="P41" s="115">
        <f t="shared" si="4"/>
        <v>0</v>
      </c>
      <c r="Q41" s="53"/>
      <c r="R41" s="115">
        <f t="shared" si="5"/>
        <v>0</v>
      </c>
      <c r="S41" s="53"/>
      <c r="T41" s="115">
        <f t="shared" si="6"/>
        <v>0</v>
      </c>
      <c r="U41" s="53"/>
      <c r="V41" s="115">
        <f t="shared" si="7"/>
        <v>0</v>
      </c>
      <c r="W41" s="53"/>
      <c r="X41" s="115">
        <f t="shared" si="8"/>
        <v>0</v>
      </c>
      <c r="Y41" s="109"/>
      <c r="Z41" s="115">
        <f t="shared" si="9"/>
        <v>0</v>
      </c>
      <c r="AA41" s="109"/>
      <c r="AB41" s="115">
        <f t="shared" si="10"/>
        <v>0</v>
      </c>
      <c r="AC41" s="109"/>
      <c r="AD41" s="115"/>
      <c r="AE41" s="109"/>
      <c r="AF41" s="115"/>
      <c r="AG41" s="27"/>
      <c r="AH41" s="115"/>
      <c r="AI41" s="115"/>
      <c r="AJ41" s="115"/>
      <c r="AK41" s="52"/>
      <c r="AM41" s="52"/>
      <c r="AN41" s="52"/>
    </row>
    <row r="42" spans="1:40" ht="20.25" customHeight="1" x14ac:dyDescent="0.25">
      <c r="A42" s="53"/>
      <c r="B42" s="113" t="str">
        <f>'[1]Debt Service'!B21</f>
        <v>Principal on Bonds</v>
      </c>
      <c r="C42" s="113"/>
      <c r="D42" s="113"/>
      <c r="F42" s="114"/>
      <c r="H42" s="114"/>
      <c r="J42" s="114"/>
      <c r="K42" s="13"/>
      <c r="L42" s="114"/>
      <c r="M42" s="13"/>
      <c r="N42" s="115">
        <f t="shared" si="3"/>
        <v>0</v>
      </c>
      <c r="O42" s="53"/>
      <c r="P42" s="115">
        <f t="shared" si="4"/>
        <v>0</v>
      </c>
      <c r="Q42" s="53"/>
      <c r="R42" s="115">
        <f t="shared" si="5"/>
        <v>0</v>
      </c>
      <c r="S42" s="53"/>
      <c r="T42" s="115">
        <f t="shared" si="6"/>
        <v>0</v>
      </c>
      <c r="U42" s="53"/>
      <c r="V42" s="115">
        <f t="shared" si="7"/>
        <v>0</v>
      </c>
      <c r="W42" s="53"/>
      <c r="X42" s="115">
        <f t="shared" si="8"/>
        <v>0</v>
      </c>
      <c r="Y42" s="109"/>
      <c r="Z42" s="115">
        <f t="shared" si="9"/>
        <v>0</v>
      </c>
      <c r="AA42" s="109"/>
      <c r="AB42" s="115">
        <f t="shared" si="10"/>
        <v>0</v>
      </c>
      <c r="AC42" s="109"/>
      <c r="AD42" s="115"/>
      <c r="AE42" s="109"/>
      <c r="AF42" s="115"/>
      <c r="AG42" s="27"/>
      <c r="AH42" s="115"/>
      <c r="AI42" s="115"/>
      <c r="AJ42" s="115"/>
      <c r="AK42" s="52"/>
      <c r="AM42" s="52"/>
      <c r="AN42" s="52"/>
    </row>
    <row r="43" spans="1:40" ht="20.25" customHeight="1" x14ac:dyDescent="0.25">
      <c r="A43" s="53"/>
      <c r="B43" s="113" t="str">
        <f>'[1]Debt Service'!B22</f>
        <v>Other Debt Related to Bond Issuance</v>
      </c>
      <c r="C43" s="113"/>
      <c r="D43" s="113"/>
      <c r="F43" s="114"/>
      <c r="H43" s="114"/>
      <c r="J43" s="114"/>
      <c r="K43" s="13"/>
      <c r="L43" s="114"/>
      <c r="M43" s="13"/>
      <c r="N43" s="115">
        <f t="shared" si="3"/>
        <v>0</v>
      </c>
      <c r="O43" s="53"/>
      <c r="P43" s="115">
        <f t="shared" si="4"/>
        <v>0</v>
      </c>
      <c r="Q43" s="53"/>
      <c r="R43" s="115">
        <f t="shared" si="5"/>
        <v>0</v>
      </c>
      <c r="S43" s="53"/>
      <c r="T43" s="115">
        <f t="shared" si="6"/>
        <v>0</v>
      </c>
      <c r="U43" s="53"/>
      <c r="V43" s="115">
        <f t="shared" si="7"/>
        <v>0</v>
      </c>
      <c r="W43" s="53"/>
      <c r="X43" s="115">
        <f t="shared" si="8"/>
        <v>0</v>
      </c>
      <c r="Y43" s="109"/>
      <c r="Z43" s="115">
        <f t="shared" si="9"/>
        <v>0</v>
      </c>
      <c r="AA43" s="109"/>
      <c r="AB43" s="115">
        <f t="shared" si="10"/>
        <v>0</v>
      </c>
      <c r="AC43" s="109"/>
      <c r="AD43" s="115"/>
      <c r="AE43" s="109"/>
      <c r="AF43" s="115"/>
      <c r="AG43" s="27"/>
      <c r="AH43" s="115"/>
      <c r="AI43" s="115"/>
      <c r="AJ43" s="115"/>
      <c r="AK43" s="52"/>
      <c r="AM43" s="52"/>
      <c r="AN43" s="52"/>
    </row>
    <row r="44" spans="1:40" s="14" customFormat="1" ht="20.25" customHeight="1" x14ac:dyDescent="0.25">
      <c r="A44" s="53"/>
      <c r="B44" s="116" t="str">
        <f>'[1]Debt Service'!B23</f>
        <v>Sinking Fund Payments</v>
      </c>
      <c r="C44" s="116"/>
      <c r="D44" s="116"/>
      <c r="F44" s="114">
        <f>'[1]Debt Service'!D23</f>
        <v>0</v>
      </c>
      <c r="G44" s="13"/>
      <c r="H44" s="114">
        <f>'[1]Debt Service'!F23</f>
        <v>0</v>
      </c>
      <c r="I44" s="13"/>
      <c r="J44" s="114">
        <f>'[1]Debt Service'!H23</f>
        <v>0</v>
      </c>
      <c r="K44" s="13"/>
      <c r="L44" s="114"/>
      <c r="M44" s="13"/>
      <c r="N44" s="115">
        <f>L44</f>
        <v>0</v>
      </c>
      <c r="O44" s="53"/>
      <c r="P44" s="115">
        <f>N44</f>
        <v>0</v>
      </c>
      <c r="Q44" s="53"/>
      <c r="R44" s="115">
        <f>P44</f>
        <v>0</v>
      </c>
      <c r="S44" s="53"/>
      <c r="T44" s="115">
        <f>R44</f>
        <v>0</v>
      </c>
      <c r="U44" s="53"/>
      <c r="V44" s="115">
        <f>T44</f>
        <v>0</v>
      </c>
      <c r="W44" s="53"/>
      <c r="X44" s="115">
        <f>V44</f>
        <v>0</v>
      </c>
      <c r="Y44" s="109"/>
      <c r="Z44" s="115">
        <f>X44</f>
        <v>0</v>
      </c>
      <c r="AA44" s="109"/>
      <c r="AB44" s="115">
        <f>Z44</f>
        <v>0</v>
      </c>
      <c r="AC44" s="109"/>
      <c r="AD44" s="115">
        <f>AB44</f>
        <v>0</v>
      </c>
      <c r="AE44" s="109"/>
      <c r="AF44" s="115">
        <f>AD44</f>
        <v>0</v>
      </c>
      <c r="AG44" s="85"/>
      <c r="AH44" s="115"/>
      <c r="AI44" s="115"/>
      <c r="AJ44" s="115"/>
      <c r="AK44" s="52"/>
      <c r="AL44" s="12"/>
      <c r="AM44" s="52"/>
      <c r="AN44" s="52"/>
    </row>
    <row r="45" spans="1:40" s="53" customFormat="1" ht="20.25" customHeight="1" x14ac:dyDescent="0.25">
      <c r="B45" s="116" t="s">
        <v>42</v>
      </c>
      <c r="C45" s="116"/>
      <c r="D45" s="116"/>
      <c r="F45" s="114">
        <f>'[1]Debt Service'!D24</f>
        <v>0</v>
      </c>
      <c r="G45" s="13"/>
      <c r="H45" s="114">
        <f>'[1]Debt Service'!F24</f>
        <v>0</v>
      </c>
      <c r="I45" s="13"/>
      <c r="J45" s="114">
        <f>'[1]Debt Service'!H24</f>
        <v>0</v>
      </c>
      <c r="K45" s="13"/>
      <c r="L45" s="114"/>
      <c r="N45" s="115"/>
      <c r="P45" s="115">
        <f>N45</f>
        <v>0</v>
      </c>
      <c r="R45" s="115">
        <f>P45</f>
        <v>0</v>
      </c>
      <c r="T45" s="115">
        <f>R45</f>
        <v>0</v>
      </c>
      <c r="V45" s="115"/>
      <c r="X45" s="115">
        <f>V45</f>
        <v>0</v>
      </c>
      <c r="Y45" s="109"/>
      <c r="Z45" s="115">
        <f>X45</f>
        <v>0</v>
      </c>
      <c r="AA45" s="109"/>
      <c r="AB45" s="115">
        <f>Z45</f>
        <v>0</v>
      </c>
      <c r="AC45" s="109"/>
      <c r="AD45" s="115">
        <f>AB45</f>
        <v>0</v>
      </c>
      <c r="AE45" s="109"/>
      <c r="AF45" s="115">
        <f>AD45</f>
        <v>0</v>
      </c>
      <c r="AG45" s="27"/>
      <c r="AH45" s="115"/>
      <c r="AI45" s="115"/>
      <c r="AJ45" s="115"/>
      <c r="AK45" s="52"/>
      <c r="AL45" s="12"/>
      <c r="AM45" s="52"/>
      <c r="AN45" s="52"/>
    </row>
    <row r="46" spans="1:40" s="53" customFormat="1" ht="12" customHeight="1" x14ac:dyDescent="0.25">
      <c r="B46" s="13"/>
      <c r="C46" s="13"/>
      <c r="D46" s="13"/>
      <c r="F46" s="16"/>
      <c r="G46" s="16"/>
      <c r="H46" s="16"/>
      <c r="I46" s="16"/>
      <c r="J46" s="16"/>
      <c r="K46" s="16"/>
      <c r="L46" s="16"/>
      <c r="AG46" s="23"/>
      <c r="AK46" s="52"/>
      <c r="AL46" s="12"/>
      <c r="AM46" s="52"/>
      <c r="AN46" s="52"/>
    </row>
    <row r="47" spans="1:40" s="53" customFormat="1" ht="20.25" customHeight="1" x14ac:dyDescent="0.25">
      <c r="B47" s="112" t="s">
        <v>43</v>
      </c>
      <c r="C47" s="112"/>
      <c r="D47" s="112"/>
      <c r="F47" s="64">
        <f>SUM(F48:F65)</f>
        <v>0</v>
      </c>
      <c r="H47" s="64">
        <f>SUM(H48:H65)</f>
        <v>0</v>
      </c>
      <c r="J47" s="64">
        <f>SUM(J48:J65)</f>
        <v>0</v>
      </c>
      <c r="L47" s="64">
        <f>SUM(L48:L65)</f>
        <v>0</v>
      </c>
      <c r="N47" s="64">
        <f>SUM(N48:N65)</f>
        <v>0</v>
      </c>
      <c r="P47" s="64">
        <f>SUM(P48:P65)</f>
        <v>0</v>
      </c>
      <c r="R47" s="64">
        <f>SUM(R48:R65)</f>
        <v>0</v>
      </c>
      <c r="T47" s="64">
        <f>SUM(T48:T65)</f>
        <v>0</v>
      </c>
      <c r="V47" s="64">
        <f>SUM(V48:V65)</f>
        <v>0</v>
      </c>
      <c r="X47" s="64">
        <f>SUM(X48:X65)</f>
        <v>0</v>
      </c>
      <c r="Y47" s="64"/>
      <c r="Z47" s="64">
        <f>SUM(Z48:Z65)</f>
        <v>0</v>
      </c>
      <c r="AA47" s="64"/>
      <c r="AB47" s="64">
        <f>SUM(AB48:AB65)</f>
        <v>0</v>
      </c>
      <c r="AC47" s="64"/>
      <c r="AD47" s="64">
        <f>SUM(AD48:AD65)</f>
        <v>0</v>
      </c>
      <c r="AE47" s="64"/>
      <c r="AF47" s="64">
        <f>SUM(AF48:AF65)</f>
        <v>0</v>
      </c>
      <c r="AG47" s="65"/>
      <c r="AH47" s="64"/>
      <c r="AI47" s="64"/>
      <c r="AJ47" s="64"/>
      <c r="AK47" s="52"/>
      <c r="AL47" s="11"/>
      <c r="AM47" s="52"/>
      <c r="AN47" s="52"/>
    </row>
    <row r="48" spans="1:40" s="53" customFormat="1" ht="20.25" hidden="1" customHeight="1" x14ac:dyDescent="0.3">
      <c r="C48" s="13" t="str">
        <f>'[1]Debt Service'!B26</f>
        <v>No Existing GEFA debt obligations</v>
      </c>
      <c r="D48" s="73"/>
      <c r="F48" s="16">
        <f>+'[1]Debt Service'!D26</f>
        <v>0</v>
      </c>
      <c r="G48" s="16"/>
      <c r="H48" s="16">
        <f>+'[1]Debt Service'!F26</f>
        <v>0</v>
      </c>
      <c r="I48" s="16"/>
      <c r="J48" s="16">
        <f>+'[1]Debt Service'!H26</f>
        <v>0</v>
      </c>
      <c r="K48" s="16"/>
      <c r="L48" s="16">
        <f>+'[1]Debt Service'!J26</f>
        <v>0</v>
      </c>
      <c r="M48" s="16"/>
      <c r="N48" s="115">
        <f t="shared" ref="N48:N59" si="11">L48</f>
        <v>0</v>
      </c>
      <c r="P48" s="115">
        <f t="shared" ref="P48:R58" si="12">N48</f>
        <v>0</v>
      </c>
      <c r="R48" s="115">
        <f t="shared" si="12"/>
        <v>0</v>
      </c>
      <c r="T48" s="115">
        <f t="shared" ref="T48:T64" si="13">R48</f>
        <v>0</v>
      </c>
      <c r="V48" s="115">
        <f t="shared" ref="V48:W63" si="14">T48</f>
        <v>0</v>
      </c>
      <c r="X48" s="115">
        <f t="shared" ref="X48:Y64" si="15">V48</f>
        <v>0</v>
      </c>
      <c r="Y48" s="109"/>
      <c r="Z48" s="115">
        <f t="shared" ref="Z48:AA64" si="16">X48</f>
        <v>0</v>
      </c>
      <c r="AA48" s="109"/>
      <c r="AB48" s="115">
        <f t="shared" ref="AB48:AB64" si="17">Z48</f>
        <v>0</v>
      </c>
      <c r="AC48" s="109"/>
      <c r="AD48" s="115">
        <f t="shared" ref="AD48:AD60" si="18">AB48</f>
        <v>0</v>
      </c>
      <c r="AE48" s="109"/>
      <c r="AF48" s="115">
        <f t="shared" ref="AF48:AF60" si="19">AD48</f>
        <v>0</v>
      </c>
      <c r="AG48" s="27"/>
      <c r="AH48" s="115"/>
      <c r="AI48" s="115"/>
      <c r="AJ48" s="115"/>
      <c r="AK48" s="52"/>
      <c r="AL48" s="11"/>
      <c r="AM48" s="52"/>
      <c r="AN48" s="52"/>
    </row>
    <row r="49" spans="3:40" s="53" customFormat="1" ht="20.25" hidden="1" customHeight="1" x14ac:dyDescent="0.25">
      <c r="C49" s="13">
        <f>'[1]Debt Service'!B27</f>
        <v>0</v>
      </c>
      <c r="F49" s="16">
        <f>+'[1]Debt Service'!D27</f>
        <v>0</v>
      </c>
      <c r="G49" s="16"/>
      <c r="H49" s="16">
        <f>+'[1]Debt Service'!F27</f>
        <v>0</v>
      </c>
      <c r="I49" s="16"/>
      <c r="J49" s="16">
        <f>+'[1]Debt Service'!H27</f>
        <v>0</v>
      </c>
      <c r="K49" s="16"/>
      <c r="L49" s="16">
        <f>+'[1]Debt Service'!J27</f>
        <v>0</v>
      </c>
      <c r="M49" s="16"/>
      <c r="N49" s="115">
        <f t="shared" si="11"/>
        <v>0</v>
      </c>
      <c r="P49" s="115">
        <f t="shared" si="12"/>
        <v>0</v>
      </c>
      <c r="R49" s="115">
        <f t="shared" si="12"/>
        <v>0</v>
      </c>
      <c r="T49" s="115">
        <f t="shared" si="13"/>
        <v>0</v>
      </c>
      <c r="V49" s="115">
        <f t="shared" si="14"/>
        <v>0</v>
      </c>
      <c r="X49" s="115">
        <f t="shared" si="15"/>
        <v>0</v>
      </c>
      <c r="Y49" s="109"/>
      <c r="Z49" s="115">
        <f t="shared" si="16"/>
        <v>0</v>
      </c>
      <c r="AA49" s="109"/>
      <c r="AB49" s="115">
        <f t="shared" si="17"/>
        <v>0</v>
      </c>
      <c r="AC49" s="109"/>
      <c r="AD49" s="115">
        <f t="shared" si="18"/>
        <v>0</v>
      </c>
      <c r="AE49" s="109"/>
      <c r="AF49" s="115">
        <f t="shared" si="19"/>
        <v>0</v>
      </c>
      <c r="AG49" s="27"/>
      <c r="AH49" s="115"/>
      <c r="AI49" s="115"/>
      <c r="AJ49" s="115"/>
      <c r="AK49" s="117"/>
      <c r="AL49" s="118"/>
      <c r="AM49" s="117"/>
      <c r="AN49" s="117"/>
    </row>
    <row r="50" spans="3:40" s="53" customFormat="1" ht="20.25" hidden="1" customHeight="1" x14ac:dyDescent="0.25">
      <c r="C50" s="13">
        <f>'[1]Debt Service'!B28</f>
        <v>0</v>
      </c>
      <c r="F50" s="16">
        <f>+'[1]Debt Service'!D28</f>
        <v>0</v>
      </c>
      <c r="G50" s="16"/>
      <c r="H50" s="16">
        <f>+'[1]Debt Service'!F28</f>
        <v>0</v>
      </c>
      <c r="I50" s="16"/>
      <c r="J50" s="16">
        <f>+'[1]Debt Service'!H28</f>
        <v>0</v>
      </c>
      <c r="K50" s="16"/>
      <c r="L50" s="16">
        <f>+'[1]Debt Service'!J28</f>
        <v>0</v>
      </c>
      <c r="M50" s="16"/>
      <c r="N50" s="115">
        <f t="shared" si="11"/>
        <v>0</v>
      </c>
      <c r="P50" s="115">
        <f t="shared" si="12"/>
        <v>0</v>
      </c>
      <c r="R50" s="115">
        <f t="shared" si="12"/>
        <v>0</v>
      </c>
      <c r="T50" s="115">
        <f t="shared" si="13"/>
        <v>0</v>
      </c>
      <c r="V50" s="115">
        <f t="shared" si="14"/>
        <v>0</v>
      </c>
      <c r="X50" s="115">
        <f t="shared" si="15"/>
        <v>0</v>
      </c>
      <c r="Y50" s="109"/>
      <c r="Z50" s="115">
        <f t="shared" si="16"/>
        <v>0</v>
      </c>
      <c r="AA50" s="109"/>
      <c r="AB50" s="115">
        <f t="shared" si="17"/>
        <v>0</v>
      </c>
      <c r="AC50" s="109"/>
      <c r="AD50" s="115">
        <f t="shared" si="18"/>
        <v>0</v>
      </c>
      <c r="AE50" s="109"/>
      <c r="AF50" s="115">
        <f t="shared" si="19"/>
        <v>0</v>
      </c>
      <c r="AG50" s="27"/>
      <c r="AH50" s="115"/>
      <c r="AI50" s="115"/>
      <c r="AJ50" s="115"/>
      <c r="AK50" s="52"/>
      <c r="AL50" s="12"/>
      <c r="AM50" s="52"/>
      <c r="AN50" s="52"/>
    </row>
    <row r="51" spans="3:40" s="53" customFormat="1" ht="19.5" hidden="1" customHeight="1" outlineLevel="1" x14ac:dyDescent="0.25">
      <c r="C51" s="13">
        <f>'[1]Debt Service'!B29</f>
        <v>0</v>
      </c>
      <c r="F51" s="16">
        <f>+'[1]Debt Service'!D29</f>
        <v>0</v>
      </c>
      <c r="G51" s="16"/>
      <c r="H51" s="16">
        <f>+'[1]Debt Service'!F29</f>
        <v>0</v>
      </c>
      <c r="I51" s="16"/>
      <c r="J51" s="16">
        <f>+'[1]Debt Service'!H29</f>
        <v>0</v>
      </c>
      <c r="K51" s="16"/>
      <c r="L51" s="16">
        <f>+'[1]Debt Service'!J29</f>
        <v>0</v>
      </c>
      <c r="M51" s="16"/>
      <c r="N51" s="115">
        <f t="shared" si="11"/>
        <v>0</v>
      </c>
      <c r="P51" s="115">
        <f t="shared" si="12"/>
        <v>0</v>
      </c>
      <c r="R51" s="115">
        <f t="shared" si="12"/>
        <v>0</v>
      </c>
      <c r="T51" s="115">
        <f t="shared" si="13"/>
        <v>0</v>
      </c>
      <c r="V51" s="115">
        <f t="shared" si="14"/>
        <v>0</v>
      </c>
      <c r="X51" s="115">
        <f t="shared" si="15"/>
        <v>0</v>
      </c>
      <c r="Y51" s="109"/>
      <c r="Z51" s="115">
        <f t="shared" si="16"/>
        <v>0</v>
      </c>
      <c r="AA51" s="109"/>
      <c r="AB51" s="115">
        <f t="shared" si="17"/>
        <v>0</v>
      </c>
      <c r="AC51" s="109"/>
      <c r="AD51" s="115">
        <f t="shared" si="18"/>
        <v>0</v>
      </c>
      <c r="AE51" s="109"/>
      <c r="AF51" s="115">
        <f t="shared" si="19"/>
        <v>0</v>
      </c>
      <c r="AG51" s="27"/>
      <c r="AH51" s="115"/>
      <c r="AI51" s="115"/>
      <c r="AJ51" s="115"/>
      <c r="AK51" s="52"/>
      <c r="AL51" s="12"/>
      <c r="AM51" s="52"/>
      <c r="AN51" s="52"/>
    </row>
    <row r="52" spans="3:40" s="53" customFormat="1" ht="19.5" hidden="1" customHeight="1" outlineLevel="1" x14ac:dyDescent="0.25">
      <c r="C52" s="13">
        <f>'[1]Debt Service'!B30</f>
        <v>0</v>
      </c>
      <c r="F52" s="16">
        <f>+'[1]Debt Service'!D30</f>
        <v>0</v>
      </c>
      <c r="G52" s="16"/>
      <c r="H52" s="16">
        <f>+'[1]Debt Service'!F30</f>
        <v>0</v>
      </c>
      <c r="I52" s="16"/>
      <c r="J52" s="16">
        <f>+'[1]Debt Service'!H30</f>
        <v>0</v>
      </c>
      <c r="K52" s="16"/>
      <c r="L52" s="16">
        <f>+'[1]Debt Service'!J30</f>
        <v>0</v>
      </c>
      <c r="M52" s="16"/>
      <c r="N52" s="115">
        <f t="shared" si="11"/>
        <v>0</v>
      </c>
      <c r="P52" s="115">
        <f t="shared" si="12"/>
        <v>0</v>
      </c>
      <c r="R52" s="115">
        <f t="shared" si="12"/>
        <v>0</v>
      </c>
      <c r="T52" s="115">
        <f t="shared" si="13"/>
        <v>0</v>
      </c>
      <c r="V52" s="115">
        <f t="shared" si="14"/>
        <v>0</v>
      </c>
      <c r="X52" s="115">
        <f t="shared" si="15"/>
        <v>0</v>
      </c>
      <c r="Y52" s="109"/>
      <c r="Z52" s="115">
        <f t="shared" si="16"/>
        <v>0</v>
      </c>
      <c r="AA52" s="109"/>
      <c r="AB52" s="115">
        <f t="shared" si="17"/>
        <v>0</v>
      </c>
      <c r="AC52" s="109"/>
      <c r="AD52" s="115">
        <f t="shared" si="18"/>
        <v>0</v>
      </c>
      <c r="AE52" s="109"/>
      <c r="AF52" s="115">
        <f t="shared" si="19"/>
        <v>0</v>
      </c>
      <c r="AG52" s="27"/>
      <c r="AH52" s="115"/>
      <c r="AI52" s="115"/>
      <c r="AJ52" s="115"/>
      <c r="AK52" s="119"/>
      <c r="AL52" s="120"/>
      <c r="AM52" s="119"/>
      <c r="AN52" s="119"/>
    </row>
    <row r="53" spans="3:40" s="53" customFormat="1" ht="19.5" hidden="1" customHeight="1" outlineLevel="1" x14ac:dyDescent="0.25">
      <c r="C53" s="13">
        <f>'[1]Debt Service'!B31</f>
        <v>0</v>
      </c>
      <c r="F53" s="16">
        <f>+'[1]Debt Service'!D31</f>
        <v>0</v>
      </c>
      <c r="G53" s="16"/>
      <c r="H53" s="16">
        <f>+'[1]Debt Service'!F31</f>
        <v>0</v>
      </c>
      <c r="I53" s="16"/>
      <c r="J53" s="16">
        <f>+'[1]Debt Service'!H31</f>
        <v>0</v>
      </c>
      <c r="K53" s="16"/>
      <c r="L53" s="16">
        <f>+'[1]Debt Service'!J31</f>
        <v>0</v>
      </c>
      <c r="M53" s="16"/>
      <c r="N53" s="115">
        <f t="shared" si="11"/>
        <v>0</v>
      </c>
      <c r="P53" s="115">
        <f t="shared" si="12"/>
        <v>0</v>
      </c>
      <c r="R53" s="115">
        <f t="shared" si="12"/>
        <v>0</v>
      </c>
      <c r="T53" s="115">
        <f t="shared" si="13"/>
        <v>0</v>
      </c>
      <c r="V53" s="115">
        <f t="shared" si="14"/>
        <v>0</v>
      </c>
      <c r="X53" s="115">
        <f t="shared" si="15"/>
        <v>0</v>
      </c>
      <c r="Y53" s="109"/>
      <c r="Z53" s="115">
        <f t="shared" si="16"/>
        <v>0</v>
      </c>
      <c r="AA53" s="109"/>
      <c r="AB53" s="115">
        <f t="shared" si="17"/>
        <v>0</v>
      </c>
      <c r="AC53" s="109"/>
      <c r="AD53" s="115">
        <f t="shared" si="18"/>
        <v>0</v>
      </c>
      <c r="AE53" s="109"/>
      <c r="AF53" s="115">
        <f t="shared" si="19"/>
        <v>0</v>
      </c>
      <c r="AG53" s="27"/>
      <c r="AH53" s="115"/>
      <c r="AI53" s="115"/>
      <c r="AJ53" s="115"/>
      <c r="AK53" s="52"/>
      <c r="AL53" s="12"/>
      <c r="AM53" s="52"/>
      <c r="AN53" s="52"/>
    </row>
    <row r="54" spans="3:40" s="53" customFormat="1" ht="19.5" hidden="1" customHeight="1" outlineLevel="1" x14ac:dyDescent="0.25">
      <c r="C54" s="13">
        <f>'[1]Debt Service'!B32</f>
        <v>0</v>
      </c>
      <c r="F54" s="16">
        <f>+'[1]Debt Service'!D32</f>
        <v>0</v>
      </c>
      <c r="G54" s="16"/>
      <c r="H54" s="16">
        <f>+'[1]Debt Service'!F32</f>
        <v>0</v>
      </c>
      <c r="I54" s="16"/>
      <c r="J54" s="16">
        <f>+'[1]Debt Service'!H32</f>
        <v>0</v>
      </c>
      <c r="K54" s="16"/>
      <c r="L54" s="16">
        <f>+'[1]Debt Service'!J32</f>
        <v>0</v>
      </c>
      <c r="M54" s="16"/>
      <c r="N54" s="115">
        <f t="shared" si="11"/>
        <v>0</v>
      </c>
      <c r="P54" s="115">
        <f t="shared" si="12"/>
        <v>0</v>
      </c>
      <c r="R54" s="115">
        <f t="shared" si="12"/>
        <v>0</v>
      </c>
      <c r="T54" s="115">
        <f t="shared" si="13"/>
        <v>0</v>
      </c>
      <c r="V54" s="115">
        <f t="shared" si="14"/>
        <v>0</v>
      </c>
      <c r="X54" s="115">
        <f t="shared" si="15"/>
        <v>0</v>
      </c>
      <c r="Y54" s="109"/>
      <c r="Z54" s="115">
        <f t="shared" si="16"/>
        <v>0</v>
      </c>
      <c r="AA54" s="109"/>
      <c r="AB54" s="115">
        <f t="shared" si="17"/>
        <v>0</v>
      </c>
      <c r="AC54" s="109"/>
      <c r="AD54" s="115">
        <f t="shared" si="18"/>
        <v>0</v>
      </c>
      <c r="AE54" s="109"/>
      <c r="AF54" s="115">
        <f t="shared" si="19"/>
        <v>0</v>
      </c>
      <c r="AG54" s="27"/>
      <c r="AH54" s="115"/>
      <c r="AI54" s="115"/>
      <c r="AJ54" s="115"/>
      <c r="AK54" s="52"/>
      <c r="AL54" s="12"/>
      <c r="AM54" s="52"/>
      <c r="AN54" s="52"/>
    </row>
    <row r="55" spans="3:40" s="53" customFormat="1" ht="19.5" hidden="1" customHeight="1" outlineLevel="1" x14ac:dyDescent="0.25">
      <c r="C55" s="13">
        <f>'[1]Debt Service'!B33</f>
        <v>0</v>
      </c>
      <c r="F55" s="16">
        <f>+'[1]Debt Service'!D33</f>
        <v>0</v>
      </c>
      <c r="G55" s="16"/>
      <c r="H55" s="16">
        <f>+'[1]Debt Service'!F33</f>
        <v>0</v>
      </c>
      <c r="I55" s="16"/>
      <c r="J55" s="16">
        <f>+'[1]Debt Service'!H33</f>
        <v>0</v>
      </c>
      <c r="K55" s="16"/>
      <c r="L55" s="16">
        <f>+'[1]Debt Service'!J33</f>
        <v>0</v>
      </c>
      <c r="M55" s="16"/>
      <c r="N55" s="115">
        <f t="shared" si="11"/>
        <v>0</v>
      </c>
      <c r="P55" s="115">
        <f t="shared" si="12"/>
        <v>0</v>
      </c>
      <c r="R55" s="115">
        <f t="shared" si="12"/>
        <v>0</v>
      </c>
      <c r="T55" s="115">
        <f t="shared" si="13"/>
        <v>0</v>
      </c>
      <c r="V55" s="115">
        <f t="shared" si="14"/>
        <v>0</v>
      </c>
      <c r="X55" s="115">
        <f t="shared" si="15"/>
        <v>0</v>
      </c>
      <c r="Y55" s="109"/>
      <c r="Z55" s="115">
        <f t="shared" si="16"/>
        <v>0</v>
      </c>
      <c r="AA55" s="109"/>
      <c r="AB55" s="115">
        <f t="shared" si="17"/>
        <v>0</v>
      </c>
      <c r="AC55" s="109"/>
      <c r="AD55" s="115">
        <f t="shared" si="18"/>
        <v>0</v>
      </c>
      <c r="AE55" s="109"/>
      <c r="AF55" s="115">
        <f t="shared" si="19"/>
        <v>0</v>
      </c>
      <c r="AG55" s="27"/>
      <c r="AH55" s="115"/>
      <c r="AI55" s="115"/>
      <c r="AJ55" s="115"/>
      <c r="AK55" s="52"/>
      <c r="AL55" s="12"/>
      <c r="AM55" s="52"/>
      <c r="AN55" s="52"/>
    </row>
    <row r="56" spans="3:40" s="53" customFormat="1" ht="19.5" hidden="1" customHeight="1" outlineLevel="1" x14ac:dyDescent="0.25">
      <c r="C56" s="13">
        <f>'[1]Debt Service'!B34</f>
        <v>0</v>
      </c>
      <c r="F56" s="16">
        <f>+'[1]Debt Service'!D34</f>
        <v>0</v>
      </c>
      <c r="G56" s="16"/>
      <c r="H56" s="16">
        <f>+'[1]Debt Service'!F34</f>
        <v>0</v>
      </c>
      <c r="I56" s="16"/>
      <c r="J56" s="16">
        <f>+'[1]Debt Service'!H34</f>
        <v>0</v>
      </c>
      <c r="K56" s="16"/>
      <c r="L56" s="16">
        <f>+'[1]Debt Service'!J34</f>
        <v>0</v>
      </c>
      <c r="M56" s="16"/>
      <c r="N56" s="115">
        <f t="shared" si="11"/>
        <v>0</v>
      </c>
      <c r="P56" s="115">
        <f t="shared" si="12"/>
        <v>0</v>
      </c>
      <c r="R56" s="115">
        <f t="shared" si="12"/>
        <v>0</v>
      </c>
      <c r="T56" s="115">
        <f t="shared" si="13"/>
        <v>0</v>
      </c>
      <c r="V56" s="115">
        <f t="shared" si="14"/>
        <v>0</v>
      </c>
      <c r="X56" s="115">
        <f t="shared" si="15"/>
        <v>0</v>
      </c>
      <c r="Y56" s="109"/>
      <c r="Z56" s="115">
        <f t="shared" si="16"/>
        <v>0</v>
      </c>
      <c r="AA56" s="109"/>
      <c r="AB56" s="115">
        <f t="shared" si="17"/>
        <v>0</v>
      </c>
      <c r="AC56" s="109"/>
      <c r="AD56" s="115">
        <f t="shared" si="18"/>
        <v>0</v>
      </c>
      <c r="AE56" s="109"/>
      <c r="AF56" s="115">
        <f t="shared" si="19"/>
        <v>0</v>
      </c>
      <c r="AG56" s="27"/>
      <c r="AH56" s="115"/>
      <c r="AI56" s="115"/>
      <c r="AJ56" s="115"/>
      <c r="AK56" s="52"/>
      <c r="AL56" s="12"/>
      <c r="AM56" s="52"/>
      <c r="AN56" s="52"/>
    </row>
    <row r="57" spans="3:40" s="53" customFormat="1" ht="19.5" hidden="1" customHeight="1" outlineLevel="1" x14ac:dyDescent="0.25">
      <c r="C57" s="13">
        <f>'[1]Debt Service'!B35</f>
        <v>0</v>
      </c>
      <c r="F57" s="16">
        <f>+'[1]Debt Service'!D35</f>
        <v>0</v>
      </c>
      <c r="G57" s="16"/>
      <c r="H57" s="16">
        <f>+'[1]Debt Service'!F35</f>
        <v>0</v>
      </c>
      <c r="I57" s="16"/>
      <c r="J57" s="16">
        <f>+'[1]Debt Service'!H35</f>
        <v>0</v>
      </c>
      <c r="K57" s="16"/>
      <c r="L57" s="16">
        <f>+'[1]Debt Service'!J35</f>
        <v>0</v>
      </c>
      <c r="M57" s="16"/>
      <c r="N57" s="115">
        <f t="shared" si="11"/>
        <v>0</v>
      </c>
      <c r="P57" s="115">
        <f t="shared" si="12"/>
        <v>0</v>
      </c>
      <c r="R57" s="115">
        <f t="shared" si="12"/>
        <v>0</v>
      </c>
      <c r="T57" s="115">
        <f t="shared" si="13"/>
        <v>0</v>
      </c>
      <c r="V57" s="115">
        <f t="shared" si="14"/>
        <v>0</v>
      </c>
      <c r="X57" s="115">
        <f t="shared" si="15"/>
        <v>0</v>
      </c>
      <c r="Y57" s="109"/>
      <c r="Z57" s="115">
        <f t="shared" si="16"/>
        <v>0</v>
      </c>
      <c r="AA57" s="109"/>
      <c r="AB57" s="115">
        <f t="shared" si="17"/>
        <v>0</v>
      </c>
      <c r="AC57" s="109"/>
      <c r="AD57" s="115">
        <f t="shared" si="18"/>
        <v>0</v>
      </c>
      <c r="AE57" s="109"/>
      <c r="AF57" s="115">
        <f t="shared" si="19"/>
        <v>0</v>
      </c>
      <c r="AG57" s="27"/>
      <c r="AH57" s="115"/>
      <c r="AI57" s="115"/>
      <c r="AJ57" s="115"/>
      <c r="AK57" s="52"/>
      <c r="AL57" s="12"/>
      <c r="AM57" s="52"/>
      <c r="AN57" s="52"/>
    </row>
    <row r="58" spans="3:40" s="53" customFormat="1" ht="19.5" hidden="1" customHeight="1" outlineLevel="1" x14ac:dyDescent="0.25">
      <c r="C58" s="13">
        <f>'[1]Debt Service'!B36</f>
        <v>0</v>
      </c>
      <c r="F58" s="16">
        <f>+'[1]Debt Service'!D36</f>
        <v>0</v>
      </c>
      <c r="G58" s="16"/>
      <c r="H58" s="16">
        <f>+'[1]Debt Service'!F36</f>
        <v>0</v>
      </c>
      <c r="I58" s="16"/>
      <c r="J58" s="16">
        <f>+'[1]Debt Service'!H36</f>
        <v>0</v>
      </c>
      <c r="K58" s="16"/>
      <c r="L58" s="16">
        <f>+'[1]Debt Service'!J36</f>
        <v>0</v>
      </c>
      <c r="M58" s="16"/>
      <c r="N58" s="115">
        <f t="shared" si="11"/>
        <v>0</v>
      </c>
      <c r="P58" s="115">
        <f t="shared" si="12"/>
        <v>0</v>
      </c>
      <c r="R58" s="115">
        <f t="shared" si="12"/>
        <v>0</v>
      </c>
      <c r="T58" s="115">
        <f t="shared" si="13"/>
        <v>0</v>
      </c>
      <c r="V58" s="115">
        <f t="shared" si="14"/>
        <v>0</v>
      </c>
      <c r="X58" s="115">
        <f t="shared" si="15"/>
        <v>0</v>
      </c>
      <c r="Y58" s="109"/>
      <c r="Z58" s="115">
        <f t="shared" si="16"/>
        <v>0</v>
      </c>
      <c r="AA58" s="109"/>
      <c r="AB58" s="115">
        <f t="shared" si="17"/>
        <v>0</v>
      </c>
      <c r="AC58" s="109"/>
      <c r="AD58" s="115">
        <f t="shared" si="18"/>
        <v>0</v>
      </c>
      <c r="AE58" s="109"/>
      <c r="AF58" s="115">
        <f t="shared" si="19"/>
        <v>0</v>
      </c>
      <c r="AG58" s="27"/>
      <c r="AH58" s="115"/>
      <c r="AI58" s="115"/>
      <c r="AJ58" s="115"/>
      <c r="AK58" s="52"/>
      <c r="AL58" s="12"/>
      <c r="AM58" s="52"/>
      <c r="AN58" s="52"/>
    </row>
    <row r="59" spans="3:40" s="53" customFormat="1" ht="19.5" hidden="1" customHeight="1" outlineLevel="1" x14ac:dyDescent="0.25">
      <c r="C59" s="13">
        <f>'[1]Debt Service'!B37</f>
        <v>0</v>
      </c>
      <c r="F59" s="16">
        <f>+'[1]Debt Service'!D37</f>
        <v>0</v>
      </c>
      <c r="G59" s="16"/>
      <c r="H59" s="16">
        <f>+'[1]Debt Service'!F37</f>
        <v>0</v>
      </c>
      <c r="I59" s="16"/>
      <c r="J59" s="16">
        <f>+'[1]Debt Service'!H37</f>
        <v>0</v>
      </c>
      <c r="K59" s="16"/>
      <c r="L59" s="16">
        <f>+'[1]Debt Service'!J37</f>
        <v>0</v>
      </c>
      <c r="M59" s="16"/>
      <c r="N59" s="115">
        <f t="shared" si="11"/>
        <v>0</v>
      </c>
      <c r="P59" s="115">
        <f>N59</f>
        <v>0</v>
      </c>
      <c r="R59" s="115">
        <f>P59</f>
        <v>0</v>
      </c>
      <c r="T59" s="115">
        <f t="shared" si="13"/>
        <v>0</v>
      </c>
      <c r="V59" s="115">
        <f t="shared" si="14"/>
        <v>0</v>
      </c>
      <c r="X59" s="115">
        <f t="shared" si="15"/>
        <v>0</v>
      </c>
      <c r="Y59" s="109"/>
      <c r="Z59" s="115">
        <f t="shared" si="16"/>
        <v>0</v>
      </c>
      <c r="AA59" s="109"/>
      <c r="AB59" s="115">
        <f t="shared" si="17"/>
        <v>0</v>
      </c>
      <c r="AC59" s="109"/>
      <c r="AD59" s="115">
        <f t="shared" si="18"/>
        <v>0</v>
      </c>
      <c r="AE59" s="109"/>
      <c r="AF59" s="115">
        <f t="shared" si="19"/>
        <v>0</v>
      </c>
      <c r="AG59" s="27"/>
      <c r="AH59" s="115"/>
      <c r="AI59" s="115"/>
      <c r="AJ59" s="115"/>
      <c r="AK59" s="119"/>
      <c r="AL59" s="84"/>
      <c r="AM59" s="119"/>
      <c r="AN59" s="119"/>
    </row>
    <row r="60" spans="3:40" s="53" customFormat="1" ht="19.5" hidden="1" customHeight="1" outlineLevel="1" x14ac:dyDescent="0.25">
      <c r="C60" s="13">
        <f>'[1]Debt Service'!B38</f>
        <v>0</v>
      </c>
      <c r="F60" s="16">
        <f>+'[1]Debt Service'!D38</f>
        <v>0</v>
      </c>
      <c r="G60" s="16"/>
      <c r="H60" s="16">
        <f>+'[1]Debt Service'!F38</f>
        <v>0</v>
      </c>
      <c r="I60" s="16"/>
      <c r="J60" s="16">
        <f>+'[1]Debt Service'!H38</f>
        <v>0</v>
      </c>
      <c r="K60" s="16"/>
      <c r="L60" s="16">
        <f>+'[1]Debt Service'!J38</f>
        <v>0</v>
      </c>
      <c r="M60" s="16"/>
      <c r="N60" s="115">
        <f>L60</f>
        <v>0</v>
      </c>
      <c r="P60" s="115">
        <f>N60</f>
        <v>0</v>
      </c>
      <c r="R60" s="115">
        <f>P60</f>
        <v>0</v>
      </c>
      <c r="T60" s="115">
        <f t="shared" si="13"/>
        <v>0</v>
      </c>
      <c r="V60" s="115">
        <f t="shared" si="14"/>
        <v>0</v>
      </c>
      <c r="X60" s="115">
        <f t="shared" si="15"/>
        <v>0</v>
      </c>
      <c r="Y60" s="109"/>
      <c r="Z60" s="115">
        <f t="shared" si="16"/>
        <v>0</v>
      </c>
      <c r="AA60" s="109"/>
      <c r="AB60" s="115">
        <f t="shared" si="17"/>
        <v>0</v>
      </c>
      <c r="AC60" s="109"/>
      <c r="AD60" s="115">
        <f t="shared" si="18"/>
        <v>0</v>
      </c>
      <c r="AE60" s="109"/>
      <c r="AF60" s="115">
        <f t="shared" si="19"/>
        <v>0</v>
      </c>
      <c r="AG60" s="27"/>
      <c r="AH60" s="115"/>
      <c r="AI60" s="115"/>
      <c r="AJ60" s="115"/>
      <c r="AK60" s="52"/>
      <c r="AL60" s="12"/>
      <c r="AM60" s="52"/>
      <c r="AN60" s="52"/>
    </row>
    <row r="61" spans="3:40" s="53" customFormat="1" ht="19.5" hidden="1" customHeight="1" outlineLevel="1" x14ac:dyDescent="0.25">
      <c r="C61" s="13">
        <f>'[1]Debt Service'!B39</f>
        <v>0</v>
      </c>
      <c r="F61" s="16">
        <f>+'[1]Debt Service'!D39</f>
        <v>0</v>
      </c>
      <c r="G61" s="16"/>
      <c r="H61" s="16">
        <f>+'[1]Debt Service'!F39</f>
        <v>0</v>
      </c>
      <c r="I61" s="16"/>
      <c r="J61" s="16">
        <f>+'[1]Debt Service'!H39</f>
        <v>0</v>
      </c>
      <c r="K61" s="16"/>
      <c r="L61" s="16">
        <f>+'[1]Debt Service'!J39</f>
        <v>0</v>
      </c>
      <c r="M61" s="16"/>
      <c r="N61" s="115">
        <f t="shared" ref="N61:N64" si="20">L61</f>
        <v>0</v>
      </c>
      <c r="P61" s="115">
        <f t="shared" ref="P61:R64" si="21">N61</f>
        <v>0</v>
      </c>
      <c r="R61" s="115">
        <f t="shared" si="21"/>
        <v>0</v>
      </c>
      <c r="T61" s="115">
        <f t="shared" si="13"/>
        <v>0</v>
      </c>
      <c r="V61" s="115">
        <f t="shared" si="14"/>
        <v>0</v>
      </c>
      <c r="W61" s="53">
        <f t="shared" si="14"/>
        <v>0</v>
      </c>
      <c r="X61" s="115">
        <f t="shared" si="15"/>
        <v>0</v>
      </c>
      <c r="Y61" s="109">
        <f t="shared" si="15"/>
        <v>0</v>
      </c>
      <c r="Z61" s="115">
        <f t="shared" si="16"/>
        <v>0</v>
      </c>
      <c r="AA61" s="109">
        <f t="shared" si="16"/>
        <v>0</v>
      </c>
      <c r="AB61" s="115">
        <f t="shared" si="17"/>
        <v>0</v>
      </c>
      <c r="AC61" s="109"/>
      <c r="AD61" s="115"/>
      <c r="AE61" s="109"/>
      <c r="AF61" s="115"/>
      <c r="AG61" s="27"/>
      <c r="AH61" s="115"/>
      <c r="AI61" s="115"/>
      <c r="AJ61" s="115"/>
      <c r="AK61" s="52"/>
      <c r="AL61" s="12"/>
      <c r="AM61" s="52"/>
      <c r="AN61" s="52"/>
    </row>
    <row r="62" spans="3:40" s="53" customFormat="1" ht="19.5" hidden="1" customHeight="1" outlineLevel="1" x14ac:dyDescent="0.25">
      <c r="C62" s="13">
        <f>'[1]Debt Service'!B40</f>
        <v>0</v>
      </c>
      <c r="F62" s="16">
        <f>+'[1]Debt Service'!D40</f>
        <v>0</v>
      </c>
      <c r="G62" s="16"/>
      <c r="H62" s="16">
        <f>+'[1]Debt Service'!F40</f>
        <v>0</v>
      </c>
      <c r="I62" s="16"/>
      <c r="J62" s="16">
        <f>+'[1]Debt Service'!H40</f>
        <v>0</v>
      </c>
      <c r="K62" s="16"/>
      <c r="L62" s="16">
        <f>+'[1]Debt Service'!J40</f>
        <v>0</v>
      </c>
      <c r="M62" s="16"/>
      <c r="N62" s="115">
        <f t="shared" si="20"/>
        <v>0</v>
      </c>
      <c r="P62" s="115">
        <f t="shared" si="21"/>
        <v>0</v>
      </c>
      <c r="R62" s="115">
        <f t="shared" si="21"/>
        <v>0</v>
      </c>
      <c r="T62" s="115">
        <f>R62</f>
        <v>0</v>
      </c>
      <c r="V62" s="115">
        <f t="shared" si="14"/>
        <v>0</v>
      </c>
      <c r="W62" s="53">
        <f t="shared" si="14"/>
        <v>0</v>
      </c>
      <c r="X62" s="115">
        <f t="shared" si="15"/>
        <v>0</v>
      </c>
      <c r="Y62" s="109">
        <f t="shared" si="15"/>
        <v>0</v>
      </c>
      <c r="Z62" s="115">
        <f t="shared" si="16"/>
        <v>0</v>
      </c>
      <c r="AA62" s="109">
        <f t="shared" si="16"/>
        <v>0</v>
      </c>
      <c r="AB62" s="115">
        <f t="shared" si="17"/>
        <v>0</v>
      </c>
      <c r="AC62" s="109"/>
      <c r="AD62" s="115"/>
      <c r="AE62" s="109"/>
      <c r="AF62" s="115"/>
      <c r="AG62" s="27"/>
      <c r="AH62" s="115"/>
      <c r="AI62" s="115"/>
      <c r="AJ62" s="115"/>
      <c r="AK62" s="52"/>
      <c r="AL62" s="12"/>
      <c r="AM62" s="52"/>
      <c r="AN62" s="52"/>
    </row>
    <row r="63" spans="3:40" s="53" customFormat="1" ht="19.5" hidden="1" customHeight="1" outlineLevel="1" x14ac:dyDescent="0.25">
      <c r="C63" s="13">
        <f>'[1]Debt Service'!B41</f>
        <v>0</v>
      </c>
      <c r="F63" s="16">
        <f>+'[1]Debt Service'!D41</f>
        <v>0</v>
      </c>
      <c r="G63" s="16"/>
      <c r="H63" s="16">
        <f>+'[1]Debt Service'!F41</f>
        <v>0</v>
      </c>
      <c r="I63" s="16"/>
      <c r="J63" s="16">
        <f>+'[1]Debt Service'!H41</f>
        <v>0</v>
      </c>
      <c r="K63" s="16"/>
      <c r="L63" s="16">
        <f>+'[1]Debt Service'!J41</f>
        <v>0</v>
      </c>
      <c r="M63" s="16"/>
      <c r="N63" s="115">
        <f t="shared" si="20"/>
        <v>0</v>
      </c>
      <c r="P63" s="115">
        <f t="shared" si="21"/>
        <v>0</v>
      </c>
      <c r="R63" s="115">
        <f t="shared" si="21"/>
        <v>0</v>
      </c>
      <c r="T63" s="115">
        <f t="shared" si="13"/>
        <v>0</v>
      </c>
      <c r="V63" s="115">
        <f t="shared" si="14"/>
        <v>0</v>
      </c>
      <c r="W63" s="53">
        <f t="shared" si="14"/>
        <v>0</v>
      </c>
      <c r="X63" s="115">
        <f t="shared" si="15"/>
        <v>0</v>
      </c>
      <c r="Y63" s="109">
        <f t="shared" si="15"/>
        <v>0</v>
      </c>
      <c r="Z63" s="115">
        <f>X63</f>
        <v>0</v>
      </c>
      <c r="AA63" s="109">
        <f t="shared" si="16"/>
        <v>0</v>
      </c>
      <c r="AB63" s="115">
        <f t="shared" si="17"/>
        <v>0</v>
      </c>
      <c r="AC63" s="109"/>
      <c r="AD63" s="115"/>
      <c r="AE63" s="109"/>
      <c r="AF63" s="115"/>
      <c r="AG63" s="27"/>
      <c r="AH63" s="115"/>
      <c r="AI63" s="115"/>
      <c r="AJ63" s="115"/>
      <c r="AK63" s="119"/>
      <c r="AL63" s="84"/>
      <c r="AM63" s="119"/>
      <c r="AN63" s="119"/>
    </row>
    <row r="64" spans="3:40" s="53" customFormat="1" ht="19.5" hidden="1" customHeight="1" outlineLevel="1" x14ac:dyDescent="0.25">
      <c r="C64" s="13">
        <f>'[1]Debt Service'!B42</f>
        <v>0</v>
      </c>
      <c r="F64" s="16">
        <f>+'[1]Debt Service'!D42</f>
        <v>0</v>
      </c>
      <c r="G64" s="16"/>
      <c r="H64" s="16">
        <f>+'[1]Debt Service'!F42</f>
        <v>0</v>
      </c>
      <c r="I64" s="16"/>
      <c r="J64" s="16">
        <f>+'[1]Debt Service'!H42</f>
        <v>0</v>
      </c>
      <c r="K64" s="16"/>
      <c r="L64" s="16">
        <f>+'[1]Debt Service'!J42</f>
        <v>0</v>
      </c>
      <c r="M64" s="16"/>
      <c r="N64" s="115">
        <f t="shared" si="20"/>
        <v>0</v>
      </c>
      <c r="P64" s="115">
        <f t="shared" si="21"/>
        <v>0</v>
      </c>
      <c r="R64" s="115">
        <f t="shared" si="21"/>
        <v>0</v>
      </c>
      <c r="T64" s="115">
        <f t="shared" si="13"/>
        <v>0</v>
      </c>
      <c r="V64" s="115">
        <f>T64</f>
        <v>0</v>
      </c>
      <c r="W64" s="53">
        <f t="shared" ref="W64:W67" si="22">U64</f>
        <v>0</v>
      </c>
      <c r="X64" s="115">
        <f t="shared" si="15"/>
        <v>0</v>
      </c>
      <c r="Y64" s="109">
        <f t="shared" si="15"/>
        <v>0</v>
      </c>
      <c r="Z64" s="115">
        <f t="shared" si="16"/>
        <v>0</v>
      </c>
      <c r="AA64" s="109">
        <f t="shared" si="16"/>
        <v>0</v>
      </c>
      <c r="AB64" s="115">
        <f t="shared" si="17"/>
        <v>0</v>
      </c>
      <c r="AC64" s="109"/>
      <c r="AD64" s="115"/>
      <c r="AE64" s="109"/>
      <c r="AF64" s="115"/>
      <c r="AG64" s="27"/>
      <c r="AH64" s="115"/>
      <c r="AI64" s="115"/>
      <c r="AJ64" s="115"/>
      <c r="AK64" s="121"/>
      <c r="AL64" s="122"/>
      <c r="AM64" s="121"/>
      <c r="AN64" s="121"/>
    </row>
    <row r="65" spans="1:40" s="53" customFormat="1" ht="19.5" hidden="1" customHeight="1" outlineLevel="1" x14ac:dyDescent="0.25">
      <c r="C65" s="59">
        <f>'[1]Debt Service'!B43</f>
        <v>0</v>
      </c>
      <c r="D65" s="81"/>
      <c r="F65" s="16">
        <f>+'[1]Debt Service'!D43</f>
        <v>0</v>
      </c>
      <c r="G65" s="16"/>
      <c r="H65" s="16">
        <f>+'[1]Debt Service'!F43</f>
        <v>0</v>
      </c>
      <c r="I65" s="16"/>
      <c r="J65" s="16">
        <f>+'[1]Debt Service'!H43</f>
        <v>0</v>
      </c>
      <c r="K65" s="16"/>
      <c r="L65" s="16">
        <f>+'[1]Debt Service'!J43</f>
        <v>0</v>
      </c>
      <c r="M65" s="16"/>
      <c r="N65" s="123"/>
      <c r="P65" s="123"/>
      <c r="R65" s="123"/>
      <c r="T65" s="123"/>
      <c r="V65" s="123"/>
      <c r="X65" s="123"/>
      <c r="Z65" s="123"/>
      <c r="AB65" s="123"/>
      <c r="AD65" s="123"/>
      <c r="AF65" s="123"/>
      <c r="AG65" s="23"/>
      <c r="AH65" s="123"/>
      <c r="AI65" s="123"/>
      <c r="AJ65" s="123"/>
      <c r="AK65" s="119"/>
      <c r="AL65" s="84"/>
      <c r="AM65" s="119"/>
      <c r="AN65" s="119"/>
    </row>
    <row r="66" spans="1:40" s="14" customFormat="1" ht="20.25" customHeight="1" collapsed="1" x14ac:dyDescent="0.25">
      <c r="A66" s="1" t="s">
        <v>38</v>
      </c>
      <c r="B66" s="1"/>
      <c r="C66" s="1"/>
      <c r="D66" s="1"/>
      <c r="F66" s="63">
        <f>F47+F38+F36</f>
        <v>0</v>
      </c>
      <c r="G66" s="64"/>
      <c r="H66" s="63">
        <f>H47+H38+H36</f>
        <v>0</v>
      </c>
      <c r="I66" s="64"/>
      <c r="J66" s="63">
        <f>J47+J38+J36</f>
        <v>0</v>
      </c>
      <c r="K66" s="64"/>
      <c r="L66" s="63">
        <f>L47+L38+L36</f>
        <v>0</v>
      </c>
      <c r="M66" s="64"/>
      <c r="N66" s="63">
        <f>N47+N38+N36</f>
        <v>0</v>
      </c>
      <c r="O66" s="64"/>
      <c r="P66" s="63">
        <f>P47+P38+P36</f>
        <v>0</v>
      </c>
      <c r="Q66" s="64"/>
      <c r="R66" s="63">
        <f>R47+R38+R36</f>
        <v>0</v>
      </c>
      <c r="S66" s="64"/>
      <c r="T66" s="63">
        <f>T47+T38+T36</f>
        <v>0</v>
      </c>
      <c r="U66" s="64"/>
      <c r="V66" s="63">
        <f>V47+V38+V36</f>
        <v>0</v>
      </c>
      <c r="W66" s="64"/>
      <c r="X66" s="63">
        <f>X47+X38+X36</f>
        <v>0</v>
      </c>
      <c r="Y66" s="64"/>
      <c r="Z66" s="63">
        <f>Z47+Z38+Z36</f>
        <v>0</v>
      </c>
      <c r="AA66" s="64"/>
      <c r="AB66" s="63">
        <f>AB47+AB38+AB36</f>
        <v>0</v>
      </c>
      <c r="AC66" s="64"/>
      <c r="AD66" s="63">
        <f>AD47+AD38+AD36</f>
        <v>0</v>
      </c>
      <c r="AE66" s="64"/>
      <c r="AF66" s="63">
        <f>AF47+AF38+AF36</f>
        <v>0</v>
      </c>
      <c r="AG66" s="65"/>
      <c r="AH66" s="64"/>
      <c r="AI66" s="64"/>
      <c r="AJ66" s="64"/>
      <c r="AK66" s="119"/>
      <c r="AL66" s="84"/>
      <c r="AM66" s="119"/>
      <c r="AN66" s="119"/>
    </row>
    <row r="67" spans="1:40" ht="12" customHeight="1" outlineLevel="1" x14ac:dyDescent="0.25">
      <c r="G67" s="16"/>
      <c r="I67" s="16"/>
      <c r="O67" s="16"/>
      <c r="X67" s="16"/>
      <c r="Y67" s="16"/>
      <c r="Z67" s="16"/>
      <c r="AA67" s="16"/>
      <c r="AB67" s="16"/>
      <c r="AC67" s="16"/>
      <c r="AD67" s="16"/>
      <c r="AE67" s="16"/>
      <c r="AF67" s="16"/>
      <c r="AG67" s="27"/>
      <c r="AH67" s="16"/>
      <c r="AI67" s="16"/>
      <c r="AJ67" s="16"/>
      <c r="AK67" s="119"/>
      <c r="AL67" s="84"/>
      <c r="AM67" s="119"/>
      <c r="AN67" s="119"/>
    </row>
    <row r="68" spans="1:40" ht="20.25" customHeight="1" outlineLevel="1" x14ac:dyDescent="0.25">
      <c r="A68" s="47" t="s">
        <v>44</v>
      </c>
      <c r="G68" s="16"/>
      <c r="I68" s="16"/>
      <c r="O68" s="16"/>
      <c r="X68" s="16"/>
      <c r="Y68" s="16"/>
      <c r="Z68" s="16"/>
      <c r="AA68" s="16"/>
      <c r="AB68" s="16"/>
      <c r="AC68" s="16"/>
      <c r="AD68" s="16"/>
      <c r="AE68" s="16"/>
      <c r="AF68" s="16"/>
      <c r="AG68" s="27"/>
      <c r="AH68" s="16"/>
      <c r="AI68" s="16"/>
      <c r="AJ68" s="16"/>
      <c r="AK68" s="119"/>
      <c r="AL68" s="84"/>
      <c r="AM68" s="119"/>
      <c r="AN68" s="119"/>
    </row>
    <row r="69" spans="1:40" ht="20.25" customHeight="1" outlineLevel="1" x14ac:dyDescent="0.25">
      <c r="A69" s="53"/>
      <c r="B69" s="53" t="s">
        <v>45</v>
      </c>
      <c r="F69" s="109"/>
      <c r="G69" s="16"/>
      <c r="H69" s="109"/>
      <c r="I69" s="16"/>
      <c r="J69" s="109"/>
      <c r="K69" s="109"/>
      <c r="L69" s="109"/>
      <c r="M69" s="109"/>
      <c r="N69" s="115">
        <f>IF([1]Inputs!$D$40=0,IF([1]Inputs!$D$46='[1]Cash Flow'!N8,[1]Inputs!$G$23,L69),IF([1]Inputs!$D$46='[1]Cash Flow'!N8,[1]Inputs!$G$26,L69))</f>
        <v>0</v>
      </c>
      <c r="O69" s="109"/>
      <c r="P69" s="115">
        <f>IF([1]Inputs!$D$40=0,IF([1]Inputs!$D$46='[1]Cash Flow'!P8,[1]Inputs!$G$23,N69),IF([1]Inputs!$D$46='[1]Cash Flow'!P8,[1]Inputs!$G$26,N69))</f>
        <v>0</v>
      </c>
      <c r="Q69" s="109"/>
      <c r="R69" s="92">
        <f>+P69</f>
        <v>0</v>
      </c>
      <c r="S69" s="93"/>
      <c r="T69" s="92">
        <f>+R69</f>
        <v>0</v>
      </c>
      <c r="U69" s="93"/>
      <c r="V69" s="92">
        <f>+T69</f>
        <v>0</v>
      </c>
      <c r="W69" s="93"/>
      <c r="X69" s="92">
        <f>+V69</f>
        <v>0</v>
      </c>
      <c r="Y69" s="82"/>
      <c r="Z69" s="92">
        <f>+X69</f>
        <v>0</v>
      </c>
      <c r="AA69" s="82"/>
      <c r="AB69" s="92">
        <f>+Z69</f>
        <v>0</v>
      </c>
      <c r="AC69" s="109"/>
      <c r="AD69" s="115">
        <f>IF([1]Inputs!$D$40=0,IF([1]Inputs!$D$46='[1]Cash Flow'!AD8,[1]Inputs!$G$23,AB69),IF([1]Inputs!$D$46='[1]Cash Flow'!AD8,[1]Inputs!$G$26,AB69))</f>
        <v>0</v>
      </c>
      <c r="AE69" s="109"/>
      <c r="AF69" s="115">
        <f>IF([1]Inputs!$D$40=0,IF([1]Inputs!$D$46='[1]Cash Flow'!AF8,[1]Inputs!$G$23,AD69),IF([1]Inputs!$D$46='[1]Cash Flow'!AF8,[1]Inputs!$G$26,AD69))</f>
        <v>0</v>
      </c>
      <c r="AG69" s="27"/>
      <c r="AH69" s="115"/>
      <c r="AI69" s="115"/>
      <c r="AJ69" s="115"/>
      <c r="AK69" s="119"/>
      <c r="AL69" s="84"/>
      <c r="AM69" s="119"/>
      <c r="AN69" s="119"/>
    </row>
    <row r="70" spans="1:40" ht="20.25" customHeight="1" outlineLevel="1" x14ac:dyDescent="0.25">
      <c r="B70" s="53" t="s">
        <v>46</v>
      </c>
      <c r="C70" s="59"/>
      <c r="D70" s="59"/>
      <c r="N70" s="92"/>
      <c r="O70" s="53"/>
      <c r="P70" s="92"/>
      <c r="Q70" s="93"/>
      <c r="R70" s="92">
        <f>+P70</f>
        <v>0</v>
      </c>
      <c r="S70" s="93"/>
      <c r="T70" s="92">
        <f>+R70</f>
        <v>0</v>
      </c>
      <c r="U70" s="93"/>
      <c r="V70" s="92">
        <f>+T70</f>
        <v>0</v>
      </c>
      <c r="W70" s="93"/>
      <c r="X70" s="92">
        <f>+V70</f>
        <v>0</v>
      </c>
      <c r="Y70" s="82"/>
      <c r="Z70" s="92">
        <f>+X70</f>
        <v>0</v>
      </c>
      <c r="AA70" s="82"/>
      <c r="AB70" s="92">
        <f>+Z70</f>
        <v>0</v>
      </c>
      <c r="AC70" s="82"/>
      <c r="AD70" s="92">
        <f>+AB70</f>
        <v>0</v>
      </c>
      <c r="AE70" s="82"/>
      <c r="AF70" s="92">
        <f>+AD70</f>
        <v>0</v>
      </c>
      <c r="AG70" s="55"/>
      <c r="AH70" s="92"/>
      <c r="AI70" s="92"/>
      <c r="AJ70" s="92"/>
      <c r="AK70" s="52"/>
      <c r="AM70" s="52"/>
      <c r="AN70" s="52"/>
    </row>
    <row r="71" spans="1:40" s="14" customFormat="1" ht="20.25" customHeight="1" outlineLevel="1" x14ac:dyDescent="0.25">
      <c r="A71" s="1" t="s">
        <v>47</v>
      </c>
      <c r="B71" s="1"/>
      <c r="C71" s="1"/>
      <c r="D71" s="1"/>
      <c r="F71" s="63">
        <f>SUM(F68:F70)</f>
        <v>0</v>
      </c>
      <c r="G71" s="64"/>
      <c r="H71" s="63">
        <f>SUM(H68:H70)</f>
        <v>0</v>
      </c>
      <c r="I71" s="64"/>
      <c r="J71" s="63">
        <f>SUM(J68:J70)</f>
        <v>0</v>
      </c>
      <c r="K71" s="64"/>
      <c r="L71" s="63">
        <f>SUM(L68:L70)</f>
        <v>0</v>
      </c>
      <c r="M71" s="64"/>
      <c r="N71" s="63">
        <f>SUM(N68:N70)</f>
        <v>0</v>
      </c>
      <c r="O71" s="64"/>
      <c r="P71" s="63">
        <f>SUM(P68:P70)</f>
        <v>0</v>
      </c>
      <c r="Q71" s="64"/>
      <c r="R71" s="63">
        <f>SUM(R68:R70)</f>
        <v>0</v>
      </c>
      <c r="S71" s="64"/>
      <c r="T71" s="63">
        <f>SUM(T68:T70)</f>
        <v>0</v>
      </c>
      <c r="U71" s="64"/>
      <c r="V71" s="63">
        <f>SUM(V68:V70)</f>
        <v>0</v>
      </c>
      <c r="W71" s="64"/>
      <c r="X71" s="63">
        <f>SUM(X68:X70)</f>
        <v>0</v>
      </c>
      <c r="Y71" s="64"/>
      <c r="Z71" s="63">
        <f>SUM(Z68:Z70)</f>
        <v>0</v>
      </c>
      <c r="AA71" s="64"/>
      <c r="AB71" s="63">
        <f>SUM(AB68:AB70)</f>
        <v>0</v>
      </c>
      <c r="AC71" s="64"/>
      <c r="AD71" s="63">
        <f>SUM(AD68:AD70)</f>
        <v>0</v>
      </c>
      <c r="AE71" s="64"/>
      <c r="AF71" s="63">
        <f>SUM(AF68:AF70)</f>
        <v>0</v>
      </c>
      <c r="AG71" s="65"/>
      <c r="AH71" s="64"/>
      <c r="AI71" s="64"/>
      <c r="AJ71" s="64"/>
      <c r="AK71" s="119"/>
      <c r="AL71" s="84"/>
      <c r="AM71" s="119"/>
      <c r="AN71" s="119"/>
    </row>
    <row r="72" spans="1:40" ht="12" customHeight="1" thickBot="1" x14ac:dyDescent="0.3">
      <c r="G72" s="16"/>
      <c r="I72" s="16"/>
      <c r="O72" s="16"/>
      <c r="X72" s="16"/>
      <c r="Y72" s="16"/>
      <c r="Z72" s="16"/>
      <c r="AA72" s="16"/>
      <c r="AB72" s="16"/>
      <c r="AC72" s="16"/>
      <c r="AD72" s="16"/>
      <c r="AE72" s="16"/>
      <c r="AF72" s="16"/>
      <c r="AG72" s="27"/>
      <c r="AH72" s="16"/>
      <c r="AI72" s="16"/>
      <c r="AJ72" s="16"/>
      <c r="AK72" s="124"/>
      <c r="AL72" s="118"/>
      <c r="AM72" s="124"/>
      <c r="AN72" s="117"/>
    </row>
    <row r="73" spans="1:40" s="14" customFormat="1" ht="20.25" customHeight="1" thickBot="1" x14ac:dyDescent="0.3">
      <c r="A73" s="96" t="s">
        <v>48</v>
      </c>
      <c r="B73" s="96"/>
      <c r="C73" s="96"/>
      <c r="D73" s="96"/>
      <c r="F73" s="97">
        <f>F71+F66</f>
        <v>0</v>
      </c>
      <c r="H73" s="97">
        <f>H71+H66</f>
        <v>0</v>
      </c>
      <c r="J73" s="97">
        <f>J71+J66</f>
        <v>0</v>
      </c>
      <c r="K73" s="98"/>
      <c r="L73" s="97">
        <f>L71+L66</f>
        <v>0</v>
      </c>
      <c r="M73" s="98"/>
      <c r="N73" s="97">
        <f>N71+N66</f>
        <v>0</v>
      </c>
      <c r="P73" s="97">
        <f>P71+P66</f>
        <v>0</v>
      </c>
      <c r="Q73" s="98"/>
      <c r="R73" s="97">
        <f>R71+R66</f>
        <v>0</v>
      </c>
      <c r="S73" s="98"/>
      <c r="T73" s="97">
        <f>T71+T66</f>
        <v>0</v>
      </c>
      <c r="U73" s="98"/>
      <c r="V73" s="97">
        <f>V71+V66</f>
        <v>0</v>
      </c>
      <c r="W73" s="98"/>
      <c r="X73" s="97">
        <f>X71+X66</f>
        <v>0</v>
      </c>
      <c r="Y73" s="98"/>
      <c r="Z73" s="97">
        <f>Z71+Z66</f>
        <v>0</v>
      </c>
      <c r="AA73" s="98"/>
      <c r="AB73" s="97">
        <f>AB71+AB66</f>
        <v>0</v>
      </c>
      <c r="AC73" s="98"/>
      <c r="AD73" s="97">
        <f>AD71+AD66</f>
        <v>0</v>
      </c>
      <c r="AE73" s="98"/>
      <c r="AF73" s="97">
        <f>AF71+AF66</f>
        <v>0</v>
      </c>
      <c r="AG73" s="99"/>
      <c r="AH73" s="98"/>
      <c r="AI73" s="98"/>
      <c r="AJ73" s="98"/>
      <c r="AK73" s="119"/>
      <c r="AL73" s="84"/>
      <c r="AM73" s="119"/>
      <c r="AN73" s="119"/>
    </row>
    <row r="74" spans="1:40" s="125" customFormat="1" ht="19.5" customHeight="1" thickTop="1" x14ac:dyDescent="0.25">
      <c r="B74" s="125" t="s">
        <v>49</v>
      </c>
      <c r="F74" s="126" t="str">
        <f>IF(D73=0,"N/A",IF(+F73/D73-1=0,"-",+F73/D73-1))</f>
        <v>N/A</v>
      </c>
      <c r="G74" s="127"/>
      <c r="H74" s="126" t="str">
        <f>IF(F73=0,"N/A",IF(+H73/F73-1=0,"-",+H73/F73-1))</f>
        <v>N/A</v>
      </c>
      <c r="I74" s="127"/>
      <c r="J74" s="126" t="str">
        <f>IF(H73=0,"N/A",IF(+J73/H73-1=0,"-",+J73/H73-1))</f>
        <v>N/A</v>
      </c>
      <c r="K74" s="127"/>
      <c r="L74" s="126" t="str">
        <f>IF(J73=0,"N/A",IF(+L73/J73-1=0,"-",+L73/J73-1))</f>
        <v>N/A</v>
      </c>
      <c r="M74" s="127"/>
      <c r="N74" s="126" t="str">
        <f>IF(L73=0,"N/A",IF(+N73/L73-1=0,"-",+N73/L73-1))</f>
        <v>N/A</v>
      </c>
      <c r="O74" s="127"/>
      <c r="P74" s="126" t="str">
        <f>IF(N73=0,"N/A",IF(+P73/N73-1=0,"-",+P73/N73-1))</f>
        <v>N/A</v>
      </c>
      <c r="Q74" s="127"/>
      <c r="R74" s="126" t="str">
        <f>IF(P73=0,"N/A",IF(+R73/P73-1=0,"-",+R73/P73-1))</f>
        <v>N/A</v>
      </c>
      <c r="S74" s="127"/>
      <c r="T74" s="126" t="str">
        <f>IF(R73=0,"N/A",IF(+T73/R73-1=0,"-",+T73/R73-1))</f>
        <v>N/A</v>
      </c>
      <c r="U74" s="127"/>
      <c r="V74" s="126" t="str">
        <f>IF(T73=0,"N/A",IF(+V73/T73-1=0,"-",+V73/T73-1))</f>
        <v>N/A</v>
      </c>
      <c r="W74" s="127"/>
      <c r="X74" s="126" t="str">
        <f>IF(V73=0,"N/A",IF(+X73/V73-1=0,"-",+X73/V73-1))</f>
        <v>N/A</v>
      </c>
      <c r="Y74" s="126"/>
      <c r="Z74" s="126" t="str">
        <f>IF(X73=0,"N/A",IF(+Z73/X73-1=0,"-",+Z73/X73-1))</f>
        <v>N/A</v>
      </c>
      <c r="AA74" s="126"/>
      <c r="AB74" s="126" t="str">
        <f>IF(Z73=0,"N/A",IF(+AB73/Z73-1=0,"-",+AB73/Z73-1))</f>
        <v>N/A</v>
      </c>
      <c r="AC74" s="126"/>
      <c r="AD74" s="126" t="str">
        <f>IF(AB73=0,"N/A",IF(+AD73/AB73-1=0,"-",+AD73/AB73-1))</f>
        <v>N/A</v>
      </c>
      <c r="AE74" s="126"/>
      <c r="AF74" s="126" t="str">
        <f>IF(AD73=0,"N/A",IF(+AF73/AD73-1=0,"-",+AF73/AD73-1))</f>
        <v>N/A</v>
      </c>
      <c r="AG74" s="128"/>
      <c r="AH74" s="126"/>
      <c r="AI74" s="126"/>
      <c r="AJ74" s="126"/>
      <c r="AK74" s="129"/>
      <c r="AL74" s="130"/>
      <c r="AM74" s="129"/>
      <c r="AN74" s="129"/>
    </row>
    <row r="75" spans="1:40" ht="12" customHeight="1" x14ac:dyDescent="0.25">
      <c r="AJ75" s="13"/>
      <c r="AK75" s="52"/>
      <c r="AM75" s="52"/>
      <c r="AN75" s="52"/>
    </row>
    <row r="76" spans="1:40" s="14" customFormat="1" ht="20.25" customHeight="1" x14ac:dyDescent="0.25">
      <c r="A76" s="53"/>
      <c r="B76" s="112" t="s">
        <v>50</v>
      </c>
      <c r="C76" s="112"/>
      <c r="D76" s="112"/>
      <c r="F76" s="131" t="str">
        <f>IF(F73=0,"N/A",(+F29-F25)/F73)</f>
        <v>N/A</v>
      </c>
      <c r="G76" s="131"/>
      <c r="H76" s="131" t="str">
        <f t="shared" ref="H76:AB76" si="23">IF(H73=0,"N/A",(+H29-H25)/H73)</f>
        <v>N/A</v>
      </c>
      <c r="I76" s="131"/>
      <c r="J76" s="131" t="str">
        <f t="shared" si="23"/>
        <v>N/A</v>
      </c>
      <c r="K76" s="131"/>
      <c r="L76" s="131" t="str">
        <f t="shared" si="23"/>
        <v>N/A</v>
      </c>
      <c r="M76" s="131"/>
      <c r="N76" s="131" t="str">
        <f t="shared" si="23"/>
        <v>N/A</v>
      </c>
      <c r="O76" s="131"/>
      <c r="P76" s="131" t="str">
        <f t="shared" si="23"/>
        <v>N/A</v>
      </c>
      <c r="Q76" s="131"/>
      <c r="R76" s="131" t="str">
        <f>IF(R73=0,"N/A",(+R29-R25)/R73)</f>
        <v>N/A</v>
      </c>
      <c r="S76" s="131"/>
      <c r="T76" s="131" t="str">
        <f>IF(T73=0,"N/A",(+T29-T25)/T73)</f>
        <v>N/A</v>
      </c>
      <c r="U76" s="131"/>
      <c r="V76" s="131" t="str">
        <f>IF(V73=0,"N/A",(+V29-V25)/V73)</f>
        <v>N/A</v>
      </c>
      <c r="W76" s="131"/>
      <c r="X76" s="131" t="str">
        <f t="shared" si="23"/>
        <v>N/A</v>
      </c>
      <c r="Y76" s="131"/>
      <c r="Z76" s="131" t="str">
        <f t="shared" si="23"/>
        <v>N/A</v>
      </c>
      <c r="AA76" s="131"/>
      <c r="AB76" s="131" t="str">
        <f t="shared" si="23"/>
        <v>N/A</v>
      </c>
      <c r="AC76" s="131"/>
      <c r="AD76" s="131" t="str">
        <f>IF(AD73=0,"N/A",(+AD29/AD73))</f>
        <v>N/A</v>
      </c>
      <c r="AE76" s="131"/>
      <c r="AF76" s="131" t="str">
        <f>IF(AF73=0,"N/A",(+AF29/AF73))</f>
        <v>N/A</v>
      </c>
      <c r="AG76" s="132"/>
      <c r="AH76" s="131"/>
      <c r="AI76" s="131"/>
      <c r="AJ76" s="131"/>
      <c r="AK76" s="52"/>
      <c r="AL76" s="12"/>
      <c r="AM76" s="52"/>
      <c r="AN76" s="52"/>
    </row>
    <row r="77" spans="1:40" s="14" customFormat="1" ht="20.25" customHeight="1" x14ac:dyDescent="0.25">
      <c r="A77" s="53"/>
      <c r="B77" s="112" t="s">
        <v>51</v>
      </c>
      <c r="C77" s="112"/>
      <c r="D77" s="112"/>
      <c r="F77" s="131" t="str">
        <f>IF(F73=0,"N/A",(+F29/F73))</f>
        <v>N/A</v>
      </c>
      <c r="G77" s="131"/>
      <c r="H77" s="131" t="str">
        <f t="shared" ref="H77:AB77" si="24">IF(H73=0,"N/A",(+H29/H73))</f>
        <v>N/A</v>
      </c>
      <c r="I77" s="131"/>
      <c r="J77" s="131" t="str">
        <f t="shared" si="24"/>
        <v>N/A</v>
      </c>
      <c r="K77" s="131"/>
      <c r="L77" s="131" t="str">
        <f t="shared" si="24"/>
        <v>N/A</v>
      </c>
      <c r="M77" s="131"/>
      <c r="N77" s="131" t="str">
        <f t="shared" si="24"/>
        <v>N/A</v>
      </c>
      <c r="O77" s="131"/>
      <c r="P77" s="131" t="str">
        <f t="shared" si="24"/>
        <v>N/A</v>
      </c>
      <c r="Q77" s="131"/>
      <c r="R77" s="131" t="str">
        <f t="shared" si="24"/>
        <v>N/A</v>
      </c>
      <c r="S77" s="131"/>
      <c r="T77" s="131" t="str">
        <f t="shared" si="24"/>
        <v>N/A</v>
      </c>
      <c r="U77" s="131"/>
      <c r="V77" s="131" t="str">
        <f t="shared" si="24"/>
        <v>N/A</v>
      </c>
      <c r="W77" s="131"/>
      <c r="X77" s="131" t="str">
        <f t="shared" si="24"/>
        <v>N/A</v>
      </c>
      <c r="Y77" s="131"/>
      <c r="Z77" s="131" t="str">
        <f t="shared" si="24"/>
        <v>N/A</v>
      </c>
      <c r="AA77" s="131"/>
      <c r="AB77" s="131" t="str">
        <f t="shared" si="24"/>
        <v>N/A</v>
      </c>
      <c r="AC77" s="131"/>
      <c r="AD77" s="131"/>
      <c r="AE77" s="131"/>
      <c r="AF77" s="131"/>
      <c r="AG77" s="132"/>
      <c r="AH77" s="131"/>
      <c r="AI77" s="131"/>
      <c r="AJ77" s="131"/>
      <c r="AK77" s="52"/>
      <c r="AL77" s="12"/>
      <c r="AM77" s="52"/>
      <c r="AN77" s="52"/>
    </row>
    <row r="78" spans="1:40" s="125" customFormat="1" ht="19.5" customHeight="1" thickBot="1" x14ac:dyDescent="0.3">
      <c r="A78" s="125" t="s">
        <v>52</v>
      </c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4"/>
      <c r="AH78" s="133"/>
      <c r="AI78" s="133"/>
      <c r="AJ78" s="133"/>
      <c r="AK78" s="135"/>
      <c r="AL78" s="106"/>
      <c r="AM78" s="135"/>
      <c r="AN78" s="135"/>
    </row>
    <row r="79" spans="1:40" s="100" customFormat="1" ht="19.5" customHeight="1" x14ac:dyDescent="0.25">
      <c r="A79" s="100" t="s">
        <v>53</v>
      </c>
      <c r="F79" s="136">
        <f>+(F29/1.05)-F73</f>
        <v>0</v>
      </c>
      <c r="G79" s="136"/>
      <c r="H79" s="136">
        <f>+(H29/1.05)-H73</f>
        <v>0</v>
      </c>
      <c r="I79" s="136"/>
      <c r="J79" s="136">
        <f>+(J29/1.05)-J73</f>
        <v>0</v>
      </c>
      <c r="K79" s="136"/>
      <c r="L79" s="136">
        <f>+(L29/1.05)-L73</f>
        <v>0</v>
      </c>
      <c r="M79" s="136"/>
      <c r="N79" s="136" t="e">
        <f>+(N29/1.05)-N73</f>
        <v>#DIV/0!</v>
      </c>
      <c r="O79" s="136"/>
      <c r="P79" s="136" t="e">
        <f>+(P29/1.05)-P73</f>
        <v>#DIV/0!</v>
      </c>
      <c r="Q79" s="136"/>
      <c r="R79" s="136" t="e">
        <f>+(R29/1.05)-R73</f>
        <v>#DIV/0!</v>
      </c>
      <c r="S79" s="136"/>
      <c r="T79" s="136" t="e">
        <f>+(T29/1.05)-T73</f>
        <v>#DIV/0!</v>
      </c>
      <c r="U79" s="136"/>
      <c r="V79" s="136" t="e">
        <f>+(V29/1.05)-V73</f>
        <v>#DIV/0!</v>
      </c>
      <c r="W79" s="136"/>
      <c r="X79" s="136" t="e">
        <f>+(X29/1.05)-X73</f>
        <v>#DIV/0!</v>
      </c>
      <c r="Y79" s="136"/>
      <c r="Z79" s="136" t="e">
        <f>+(Z29/1.05)-Z73</f>
        <v>#DIV/0!</v>
      </c>
      <c r="AA79" s="136"/>
      <c r="AB79" s="136" t="e">
        <f>+(AB29/1.05)-AB73</f>
        <v>#DIV/0!</v>
      </c>
      <c r="AC79" s="136"/>
      <c r="AD79" s="136" t="e">
        <f>+(AD29/1.05)-AD73</f>
        <v>#DIV/0!</v>
      </c>
      <c r="AE79" s="136"/>
      <c r="AF79" s="136" t="e">
        <f>+(AF29/1.05)-AF73</f>
        <v>#DIV/0!</v>
      </c>
      <c r="AG79" s="134"/>
      <c r="AH79" s="136"/>
      <c r="AI79" s="136"/>
      <c r="AJ79" s="136"/>
      <c r="AK79" s="137"/>
      <c r="AL79" s="106"/>
      <c r="AM79" s="106"/>
      <c r="AN79" s="106"/>
    </row>
    <row r="80" spans="1:40" s="142" customFormat="1" ht="15.75" x14ac:dyDescent="0.25">
      <c r="A80" s="138" t="s">
        <v>54</v>
      </c>
      <c r="B80" s="139"/>
      <c r="C80" s="139"/>
      <c r="D80" s="139"/>
      <c r="E80" s="139"/>
      <c r="F80" s="140">
        <f>+F29/1.05</f>
        <v>0</v>
      </c>
      <c r="G80" s="140"/>
      <c r="H80" s="140">
        <f>+H29/1.05</f>
        <v>0</v>
      </c>
      <c r="I80" s="140"/>
      <c r="J80" s="140">
        <f>+J29/1.05</f>
        <v>0</v>
      </c>
      <c r="K80" s="140"/>
      <c r="L80" s="140">
        <f>+L29/1.05</f>
        <v>0</v>
      </c>
      <c r="M80" s="140"/>
      <c r="N80" s="140" t="e">
        <f>+N29/1.05</f>
        <v>#DIV/0!</v>
      </c>
      <c r="O80" s="140"/>
      <c r="P80" s="140" t="e">
        <f>+P29/1.05</f>
        <v>#DIV/0!</v>
      </c>
      <c r="Q80" s="140"/>
      <c r="R80" s="140" t="e">
        <f>+R29/1.05</f>
        <v>#DIV/0!</v>
      </c>
      <c r="S80" s="140"/>
      <c r="T80" s="140" t="e">
        <f>+T29/1.05</f>
        <v>#DIV/0!</v>
      </c>
      <c r="U80" s="140"/>
      <c r="V80" s="140" t="e">
        <f>+V29/1.05</f>
        <v>#DIV/0!</v>
      </c>
      <c r="W80" s="140"/>
      <c r="X80" s="140" t="e">
        <f>+X29/1.05</f>
        <v>#DIV/0!</v>
      </c>
      <c r="Y80" s="141"/>
      <c r="Z80" s="140" t="e">
        <f>+Z29/1.05</f>
        <v>#DIV/0!</v>
      </c>
      <c r="AA80" s="141"/>
      <c r="AB80" s="140" t="e">
        <f>+AB29/1.05</f>
        <v>#DIV/0!</v>
      </c>
      <c r="AC80" s="141"/>
      <c r="AD80" s="140" t="e">
        <f>+AD29/1.05</f>
        <v>#DIV/0!</v>
      </c>
      <c r="AE80" s="141"/>
      <c r="AF80" s="140" t="e">
        <f>+AF29/1.05</f>
        <v>#DIV/0!</v>
      </c>
      <c r="AG80" s="134"/>
      <c r="AH80" s="141"/>
      <c r="AI80" s="141"/>
      <c r="AJ80" s="141"/>
      <c r="AK80" s="137"/>
      <c r="AL80" s="106"/>
      <c r="AM80" s="106"/>
      <c r="AN80" s="106"/>
    </row>
    <row r="81" spans="1:40" s="142" customFormat="1" ht="15.75" x14ac:dyDescent="0.25">
      <c r="A81" s="143" t="s">
        <v>55</v>
      </c>
      <c r="B81" s="144"/>
      <c r="C81" s="144"/>
      <c r="D81" s="144"/>
      <c r="E81" s="144"/>
      <c r="F81" s="145">
        <f>-PV([1]Inputs!$D$39,[1]Inputs!$D$43,(F71+F79))</f>
        <v>0</v>
      </c>
      <c r="G81" s="145"/>
      <c r="H81" s="145">
        <f>-PV([1]Inputs!$D$39,[1]Inputs!$D$43,(H71+H79))</f>
        <v>0</v>
      </c>
      <c r="I81" s="145"/>
      <c r="J81" s="145">
        <f>-PV([1]Inputs!$D$39,[1]Inputs!$D$43,(J71+J79))</f>
        <v>0</v>
      </c>
      <c r="K81" s="145"/>
      <c r="L81" s="145">
        <f>-PV([1]Inputs!$D$39,[1]Inputs!$D$43,(L71+L79))</f>
        <v>0</v>
      </c>
      <c r="M81" s="145"/>
      <c r="N81" s="145" t="e">
        <f>-PV([1]Inputs!$D$39,[1]Inputs!$D$43,(N71+N79))</f>
        <v>#DIV/0!</v>
      </c>
      <c r="O81" s="145"/>
      <c r="P81" s="145" t="e">
        <f>-PV([1]Inputs!$D$39,[1]Inputs!$D$43,(P71+P79))</f>
        <v>#DIV/0!</v>
      </c>
      <c r="Q81" s="145"/>
      <c r="R81" s="145" t="e">
        <f>-PV([1]Inputs!$D$39,[1]Inputs!$D$43,(R71+R79))</f>
        <v>#DIV/0!</v>
      </c>
      <c r="S81" s="145"/>
      <c r="T81" s="145" t="e">
        <f>-PV([1]Inputs!$D$39,[1]Inputs!$D$43,(T71+T79))</f>
        <v>#DIV/0!</v>
      </c>
      <c r="U81" s="145"/>
      <c r="V81" s="145" t="e">
        <f>-PV([1]Inputs!$D$39,[1]Inputs!$D$43,(V71+V79))</f>
        <v>#DIV/0!</v>
      </c>
      <c r="W81" s="145"/>
      <c r="X81" s="145" t="e">
        <f>-PV([1]Inputs!$D$39,[1]Inputs!$D$43,(X71+X79))</f>
        <v>#DIV/0!</v>
      </c>
      <c r="Y81" s="141"/>
      <c r="Z81" s="145" t="e">
        <f>-PV([1]Inputs!$D$39,[1]Inputs!$D$43,(Z71+Z79))</f>
        <v>#DIV/0!</v>
      </c>
      <c r="AA81" s="141"/>
      <c r="AB81" s="145" t="e">
        <f>-PV([1]Inputs!$D$39,[1]Inputs!$D$43,(AB71+AB79))</f>
        <v>#DIV/0!</v>
      </c>
      <c r="AC81" s="141"/>
      <c r="AD81" s="145" t="e">
        <f>-PV([1]Inputs!$D$39,[1]Inputs!$D$43,(AD71+AD79))</f>
        <v>#DIV/0!</v>
      </c>
      <c r="AE81" s="141"/>
      <c r="AF81" s="145" t="e">
        <f>-PV([1]Inputs!$D$39,[1]Inputs!$D$43,(AF71+AF79))</f>
        <v>#DIV/0!</v>
      </c>
      <c r="AG81" s="134"/>
      <c r="AH81" s="141"/>
      <c r="AI81" s="141"/>
      <c r="AJ81" s="141"/>
      <c r="AK81" s="137"/>
      <c r="AL81" s="106"/>
      <c r="AM81" s="106"/>
      <c r="AN81" s="106"/>
    </row>
    <row r="83" spans="1:40" x14ac:dyDescent="0.25">
      <c r="A83" s="146"/>
    </row>
    <row r="84" spans="1:40" x14ac:dyDescent="0.25">
      <c r="A84" s="53"/>
      <c r="B84" s="147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9"/>
      <c r="Z84" s="149"/>
      <c r="AA84" s="149"/>
      <c r="AB84" s="149"/>
      <c r="AC84" s="149"/>
      <c r="AD84" s="149"/>
      <c r="AE84" s="149"/>
      <c r="AF84" s="149"/>
      <c r="AG84" s="150"/>
      <c r="AH84" s="149"/>
      <c r="AI84" s="149"/>
    </row>
    <row r="85" spans="1:40" x14ac:dyDescent="0.25">
      <c r="A85" s="53"/>
      <c r="B85" s="147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149"/>
      <c r="AA85" s="149"/>
      <c r="AB85" s="149"/>
      <c r="AC85" s="149"/>
      <c r="AD85" s="149"/>
      <c r="AE85" s="149"/>
      <c r="AF85" s="149"/>
      <c r="AG85" s="150"/>
      <c r="AH85" s="149"/>
      <c r="AI85" s="149"/>
    </row>
    <row r="86" spans="1:40" ht="36.75" customHeight="1" x14ac:dyDescent="0.25">
      <c r="A86" s="53"/>
      <c r="B86" s="147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49"/>
      <c r="AA86" s="149"/>
      <c r="AB86" s="149"/>
      <c r="AC86" s="149"/>
      <c r="AD86" s="149"/>
      <c r="AE86" s="149"/>
      <c r="AF86" s="149"/>
      <c r="AG86" s="150"/>
      <c r="AH86" s="149"/>
      <c r="AI86" s="149"/>
    </row>
    <row r="87" spans="1:40" x14ac:dyDescent="0.25">
      <c r="A87" s="53"/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9"/>
      <c r="Z87" s="149"/>
      <c r="AA87" s="149"/>
      <c r="AB87" s="149"/>
      <c r="AC87" s="149"/>
      <c r="AD87" s="149"/>
      <c r="AE87" s="149"/>
      <c r="AF87" s="149"/>
      <c r="AG87" s="150"/>
      <c r="AH87" s="149"/>
      <c r="AI87" s="149"/>
    </row>
    <row r="88" spans="1:40" x14ac:dyDescent="0.25">
      <c r="A88" s="53"/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9"/>
      <c r="Z88" s="149"/>
      <c r="AA88" s="149"/>
      <c r="AB88" s="149"/>
      <c r="AC88" s="149"/>
      <c r="AD88" s="149"/>
      <c r="AE88" s="149"/>
      <c r="AF88" s="149"/>
      <c r="AG88" s="150"/>
      <c r="AH88" s="149"/>
      <c r="AI88" s="149"/>
    </row>
    <row r="89" spans="1:40" ht="36" customHeight="1" x14ac:dyDescent="0.25">
      <c r="A89" s="53"/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9"/>
      <c r="Z89" s="149"/>
      <c r="AA89" s="149"/>
      <c r="AB89" s="149"/>
      <c r="AC89" s="149"/>
      <c r="AD89" s="149"/>
      <c r="AE89" s="149"/>
      <c r="AF89" s="149"/>
      <c r="AG89" s="150"/>
      <c r="AH89" s="149"/>
      <c r="AI89" s="149"/>
    </row>
    <row r="90" spans="1:40" x14ac:dyDescent="0.25">
      <c r="A90" s="53"/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9"/>
      <c r="Z90" s="149"/>
      <c r="AA90" s="149"/>
      <c r="AB90" s="149"/>
      <c r="AC90" s="149"/>
      <c r="AD90" s="149"/>
      <c r="AE90" s="149"/>
      <c r="AF90" s="149"/>
      <c r="AG90" s="150"/>
      <c r="AH90" s="149"/>
      <c r="AI90" s="149"/>
    </row>
    <row r="91" spans="1:40" ht="36.75" customHeight="1" x14ac:dyDescent="0.25">
      <c r="A91" s="53"/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149"/>
      <c r="AA91" s="149"/>
      <c r="AB91" s="149"/>
      <c r="AC91" s="149"/>
      <c r="AD91" s="149"/>
      <c r="AE91" s="149"/>
      <c r="AF91" s="149"/>
      <c r="AG91" s="150"/>
      <c r="AH91" s="149"/>
      <c r="AI91" s="149"/>
    </row>
    <row r="92" spans="1:40" x14ac:dyDescent="0.25">
      <c r="A92" s="53"/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</row>
    <row r="93" spans="1:40" x14ac:dyDescent="0.25">
      <c r="A93" s="53"/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51"/>
      <c r="Z93" s="151"/>
      <c r="AA93" s="151"/>
      <c r="AB93" s="151"/>
      <c r="AC93" s="151"/>
      <c r="AD93" s="151"/>
      <c r="AE93" s="151"/>
      <c r="AF93" s="151"/>
      <c r="AG93" s="76"/>
      <c r="AH93" s="151"/>
      <c r="AI93" s="151"/>
    </row>
    <row r="94" spans="1:40" x14ac:dyDescent="0.25">
      <c r="A94" s="53"/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</row>
    <row r="95" spans="1:40" x14ac:dyDescent="0.25">
      <c r="A95" s="53"/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</row>
    <row r="96" spans="1:40" x14ac:dyDescent="0.25">
      <c r="A96" s="53"/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</row>
    <row r="97" spans="1:24" x14ac:dyDescent="0.25">
      <c r="A97" s="53"/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</row>
    <row r="98" spans="1:24" x14ac:dyDescent="0.25">
      <c r="A98" s="53"/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</row>
    <row r="99" spans="1:24" x14ac:dyDescent="0.25">
      <c r="A99" s="53"/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</row>
    <row r="100" spans="1:24" x14ac:dyDescent="0.25"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</row>
    <row r="101" spans="1:24" x14ac:dyDescent="0.25"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</row>
    <row r="102" spans="1:24" x14ac:dyDescent="0.25"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</row>
    <row r="103" spans="1:24" x14ac:dyDescent="0.25"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</row>
    <row r="104" spans="1:24" x14ac:dyDescent="0.25">
      <c r="K104" s="13"/>
    </row>
  </sheetData>
  <mergeCells count="34">
    <mergeCell ref="B100:X100"/>
    <mergeCell ref="B101:X101"/>
    <mergeCell ref="B102:X102"/>
    <mergeCell ref="B103:X103"/>
    <mergeCell ref="B94:X94"/>
    <mergeCell ref="B95:X95"/>
    <mergeCell ref="B96:X96"/>
    <mergeCell ref="B97:X97"/>
    <mergeCell ref="B98:X98"/>
    <mergeCell ref="B99:X99"/>
    <mergeCell ref="B88:X88"/>
    <mergeCell ref="B89:X89"/>
    <mergeCell ref="B90:X90"/>
    <mergeCell ref="B91:X91"/>
    <mergeCell ref="B92:X92"/>
    <mergeCell ref="B93:X93"/>
    <mergeCell ref="B76:D76"/>
    <mergeCell ref="B77:D77"/>
    <mergeCell ref="B84:X84"/>
    <mergeCell ref="B85:X85"/>
    <mergeCell ref="B86:X86"/>
    <mergeCell ref="B87:X87"/>
    <mergeCell ref="B41:D41"/>
    <mergeCell ref="B42:D42"/>
    <mergeCell ref="B43:D43"/>
    <mergeCell ref="B44:D44"/>
    <mergeCell ref="B45:D45"/>
    <mergeCell ref="B47:D47"/>
    <mergeCell ref="R1:T1"/>
    <mergeCell ref="N6:AF6"/>
    <mergeCell ref="AK8:AM8"/>
    <mergeCell ref="A37:D37"/>
    <mergeCell ref="B39:D39"/>
    <mergeCell ref="B40:D40"/>
  </mergeCells>
  <conditionalFormatting sqref="F79:Y81 AH81:AK81 AH79:AJ80 AG79:AG81 AE79:AE81">
    <cfRule type="expression" dxfId="9" priority="5" stopIfTrue="1">
      <formula>$F$98=$N$8</formula>
    </cfRule>
  </conditionalFormatting>
  <conditionalFormatting sqref="Z79:AA81">
    <cfRule type="expression" dxfId="7" priority="4" stopIfTrue="1">
      <formula>$F$98=$N$8</formula>
    </cfRule>
  </conditionalFormatting>
  <conditionalFormatting sqref="AB79:AC81">
    <cfRule type="expression" dxfId="5" priority="3" stopIfTrue="1">
      <formula>$F$98=$N$8</formula>
    </cfRule>
  </conditionalFormatting>
  <conditionalFormatting sqref="AD79:AD81">
    <cfRule type="expression" dxfId="3" priority="2" stopIfTrue="1">
      <formula>$F$98=$N$8</formula>
    </cfRule>
  </conditionalFormatting>
  <conditionalFormatting sqref="AF79:AF81">
    <cfRule type="expression" dxfId="1" priority="1" stopIfTrue="1">
      <formula>$F$98=$N$8</formula>
    </cfRule>
  </conditionalFormatting>
  <pageMargins left="0.7" right="0.7" top="0.75" bottom="0.75" header="0.3" footer="0.3"/>
  <pageSetup scale="34" orientation="portrait" verticalDpi="0" r:id="rId1"/>
  <colBreaks count="1" manualBreakCount="1">
    <brk id="3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Ali, Shelina</dc:creator>
  <cp:lastModifiedBy>Ali, Shelina</cp:lastModifiedBy>
  <dcterms:created xsi:type="dcterms:W3CDTF">2015-09-03T19:14:15Z</dcterms:created>
  <dcterms:modified xsi:type="dcterms:W3CDTF">2015-09-03T19:26:56Z</dcterms:modified>
</cp:coreProperties>
</file>